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3. 12 มิ.ย. 66\"/>
    </mc:Choice>
  </mc:AlternateContent>
  <xr:revisionPtr revIDLastSave="0" documentId="13_ncr:1_{36888D2E-3536-4EBA-81AF-57608E4FE704}" xr6:coauthVersionLast="37" xr6:coauthVersionMax="37" xr10:uidLastSave="{00000000-0000-0000-0000-000000000000}"/>
  <bookViews>
    <workbookView xWindow="0" yWindow="0" windowWidth="24000" windowHeight="9225" tabRatio="752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824" i="10" l="1"/>
  <c r="I823" i="10"/>
  <c r="J828" i="15" l="1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L791" i="15"/>
  <c r="O791" i="15" s="1"/>
  <c r="P790" i="15"/>
  <c r="O790" i="15"/>
  <c r="M789" i="15"/>
  <c r="P789" i="15" s="1"/>
  <c r="M788" i="15"/>
  <c r="P788" i="15" s="1"/>
  <c r="N787" i="15"/>
  <c r="M787" i="15"/>
  <c r="L787" i="15"/>
  <c r="O787" i="15" s="1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O772" i="15"/>
  <c r="N772" i="15"/>
  <c r="M772" i="15"/>
  <c r="P772" i="15" s="1"/>
  <c r="L772" i="15"/>
  <c r="N771" i="15"/>
  <c r="N770" i="15" s="1"/>
  <c r="M771" i="15"/>
  <c r="P771" i="15" s="1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O756" i="15"/>
  <c r="N756" i="15"/>
  <c r="M756" i="15"/>
  <c r="P756" i="15" s="1"/>
  <c r="L756" i="15"/>
  <c r="N755" i="15"/>
  <c r="N754" i="15" s="1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O739" i="15"/>
  <c r="N739" i="15"/>
  <c r="M739" i="15"/>
  <c r="P739" i="15" s="1"/>
  <c r="L739" i="15"/>
  <c r="N738" i="15"/>
  <c r="M738" i="15"/>
  <c r="P738" i="15" s="1"/>
  <c r="L738" i="15"/>
  <c r="O738" i="15" s="1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O690" i="15" s="1"/>
  <c r="N688" i="15"/>
  <c r="M688" i="15"/>
  <c r="P688" i="15" s="1"/>
  <c r="N687" i="15"/>
  <c r="N685" i="15" s="1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L657" i="15" s="1"/>
  <c r="P659" i="15"/>
  <c r="O659" i="15"/>
  <c r="P658" i="15"/>
  <c r="N658" i="15"/>
  <c r="M658" i="15"/>
  <c r="L658" i="15"/>
  <c r="O658" i="15" s="1"/>
  <c r="P657" i="15"/>
  <c r="N657" i="15"/>
  <c r="M657" i="15"/>
  <c r="P656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N631" i="15" s="1"/>
  <c r="N629" i="15" s="1"/>
  <c r="L634" i="15"/>
  <c r="P633" i="15"/>
  <c r="O633" i="15"/>
  <c r="N632" i="15"/>
  <c r="M632" i="15"/>
  <c r="P632" i="15" s="1"/>
  <c r="M631" i="15"/>
  <c r="P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6" i="15"/>
  <c r="J595" i="15"/>
  <c r="J593" i="15" s="1"/>
  <c r="J592" i="15" s="1"/>
  <c r="I594" i="15"/>
  <c r="I593" i="15"/>
  <c r="J583" i="15"/>
  <c r="J582" i="15"/>
  <c r="J577" i="15"/>
  <c r="I577" i="15"/>
  <c r="K577" i="15" s="1"/>
  <c r="J576" i="15"/>
  <c r="I576" i="15"/>
  <c r="I559" i="15" s="1"/>
  <c r="I543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P556" i="15"/>
  <c r="O556" i="15"/>
  <c r="P555" i="15"/>
  <c r="N555" i="15"/>
  <c r="N545" i="15" s="1"/>
  <c r="M555" i="15"/>
  <c r="L555" i="15"/>
  <c r="O555" i="15" s="1"/>
  <c r="N554" i="15"/>
  <c r="N553" i="15"/>
  <c r="N552" i="15"/>
  <c r="N549" i="15"/>
  <c r="N546" i="15" s="1"/>
  <c r="L549" i="15"/>
  <c r="L547" i="15" s="1"/>
  <c r="P548" i="15"/>
  <c r="O548" i="15"/>
  <c r="N547" i="15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I537" i="15"/>
  <c r="P535" i="15"/>
  <c r="L535" i="15"/>
  <c r="P534" i="15"/>
  <c r="O534" i="15"/>
  <c r="N533" i="15"/>
  <c r="M533" i="15"/>
  <c r="P533" i="15" s="1"/>
  <c r="N532" i="15"/>
  <c r="N530" i="15"/>
  <c r="N528" i="15" s="1"/>
  <c r="N529" i="15"/>
  <c r="L528" i="15"/>
  <c r="L526" i="15" s="1"/>
  <c r="P527" i="15"/>
  <c r="O527" i="15"/>
  <c r="O524" i="15"/>
  <c r="N524" i="15"/>
  <c r="M524" i="15"/>
  <c r="P524" i="15" s="1"/>
  <c r="L524" i="15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O505" i="15"/>
  <c r="N505" i="15"/>
  <c r="M505" i="15"/>
  <c r="P505" i="15" s="1"/>
  <c r="L505" i="15"/>
  <c r="N504" i="15"/>
  <c r="N502" i="15" s="1"/>
  <c r="M504" i="15"/>
  <c r="P504" i="15" s="1"/>
  <c r="L504" i="15"/>
  <c r="O504" i="15" s="1"/>
  <c r="N503" i="15"/>
  <c r="M503" i="15"/>
  <c r="L503" i="15"/>
  <c r="O503" i="15" s="1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6" i="15"/>
  <c r="N472" i="15"/>
  <c r="L472" i="15"/>
  <c r="L470" i="15" s="1"/>
  <c r="O470" i="15" s="1"/>
  <c r="P471" i="15"/>
  <c r="O471" i="15"/>
  <c r="N470" i="15"/>
  <c r="N469" i="15"/>
  <c r="O468" i="15"/>
  <c r="N468" i="15"/>
  <c r="M468" i="15"/>
  <c r="P468" i="15" s="1"/>
  <c r="L468" i="15"/>
  <c r="N467" i="15"/>
  <c r="J466" i="15"/>
  <c r="I466" i="15"/>
  <c r="K466" i="15" s="1"/>
  <c r="J465" i="15"/>
  <c r="I465" i="15"/>
  <c r="I464" i="15"/>
  <c r="I463" i="15"/>
  <c r="I462" i="15"/>
  <c r="I460" i="15"/>
  <c r="K460" i="15" s="1"/>
  <c r="K458" i="15"/>
  <c r="P456" i="15"/>
  <c r="L456" i="15"/>
  <c r="P455" i="15"/>
  <c r="O455" i="15"/>
  <c r="N454" i="15"/>
  <c r="M454" i="15"/>
  <c r="P454" i="15" s="1"/>
  <c r="N453" i="15"/>
  <c r="N452" i="15"/>
  <c r="N450" i="15"/>
  <c r="N449" i="15"/>
  <c r="L449" i="15"/>
  <c r="M449" i="15" s="1"/>
  <c r="P448" i="15"/>
  <c r="O448" i="15"/>
  <c r="N445" i="15"/>
  <c r="M445" i="15"/>
  <c r="P445" i="15" s="1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L429" i="15" s="1"/>
  <c r="O429" i="15" s="1"/>
  <c r="P430" i="15"/>
  <c r="O430" i="15"/>
  <c r="P429" i="15"/>
  <c r="N429" i="15"/>
  <c r="M429" i="15"/>
  <c r="N428" i="15"/>
  <c r="N425" i="15"/>
  <c r="N424" i="15" s="1"/>
  <c r="L424" i="15"/>
  <c r="P423" i="15"/>
  <c r="O423" i="15"/>
  <c r="P420" i="15"/>
  <c r="O420" i="15"/>
  <c r="N420" i="15"/>
  <c r="M420" i="15"/>
  <c r="L420" i="15"/>
  <c r="J418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M405" i="15" s="1"/>
  <c r="P405" i="15" s="1"/>
  <c r="L407" i="15"/>
  <c r="L405" i="15" s="1"/>
  <c r="O405" i="15" s="1"/>
  <c r="P406" i="15"/>
  <c r="O406" i="15"/>
  <c r="O403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M395" i="15" s="1"/>
  <c r="P395" i="15" s="1"/>
  <c r="L397" i="15"/>
  <c r="L395" i="15" s="1"/>
  <c r="O395" i="15" s="1"/>
  <c r="P396" i="15"/>
  <c r="O396" i="15"/>
  <c r="N394" i="15"/>
  <c r="N392" i="15" s="1"/>
  <c r="M394" i="15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L351" i="15" s="1"/>
  <c r="P352" i="15"/>
  <c r="O352" i="15"/>
  <c r="N350" i="15"/>
  <c r="N348" i="15" s="1"/>
  <c r="M350" i="15"/>
  <c r="M348" i="15" s="1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N331" i="15" s="1"/>
  <c r="M333" i="15"/>
  <c r="L333" i="15"/>
  <c r="P332" i="15"/>
  <c r="O332" i="15"/>
  <c r="O329" i="15"/>
  <c r="N329" i="15"/>
  <c r="M329" i="15"/>
  <c r="P329" i="15" s="1"/>
  <c r="L329" i="15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M318" i="15" s="1"/>
  <c r="L320" i="15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M282" i="15"/>
  <c r="L282" i="15"/>
  <c r="L280" i="15" s="1"/>
  <c r="P281" i="15"/>
  <c r="O281" i="15"/>
  <c r="N278" i="15"/>
  <c r="M278" i="15"/>
  <c r="P278" i="15" s="1"/>
  <c r="L278" i="15"/>
  <c r="O278" i="15" s="1"/>
  <c r="J276" i="15"/>
  <c r="I271" i="15"/>
  <c r="K271" i="15" s="1"/>
  <c r="N269" i="15"/>
  <c r="M269" i="15"/>
  <c r="L269" i="15"/>
  <c r="O269" i="15" s="1"/>
  <c r="P268" i="15"/>
  <c r="O268" i="15"/>
  <c r="N266" i="15"/>
  <c r="N264" i="15" s="1"/>
  <c r="M266" i="15"/>
  <c r="L266" i="15"/>
  <c r="L264" i="15" s="1"/>
  <c r="P265" i="15"/>
  <c r="O265" i="15"/>
  <c r="N262" i="15"/>
  <c r="M262" i="15"/>
  <c r="L262" i="15"/>
  <c r="O262" i="15" s="1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K235" i="15"/>
  <c r="J235" i="15"/>
  <c r="I235" i="15"/>
  <c r="J233" i="15"/>
  <c r="N231" i="15"/>
  <c r="N230" i="15"/>
  <c r="N229" i="15"/>
  <c r="N228" i="15"/>
  <c r="N227" i="15"/>
  <c r="J226" i="15"/>
  <c r="J180" i="15" s="1"/>
  <c r="I225" i="15"/>
  <c r="K225" i="15" s="1"/>
  <c r="I224" i="15"/>
  <c r="I216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M186" i="15"/>
  <c r="L186" i="15"/>
  <c r="L184" i="15" s="1"/>
  <c r="P185" i="15"/>
  <c r="O185" i="15"/>
  <c r="P182" i="15"/>
  <c r="O182" i="15"/>
  <c r="N182" i="15"/>
  <c r="M182" i="15"/>
  <c r="L182" i="15"/>
  <c r="J177" i="15"/>
  <c r="I176" i="15"/>
  <c r="K176" i="15" s="1"/>
  <c r="J174" i="15"/>
  <c r="N173" i="15"/>
  <c r="N171" i="15" s="1"/>
  <c r="M173" i="15"/>
  <c r="P173" i="15" s="1"/>
  <c r="L173" i="15"/>
  <c r="O173" i="15" s="1"/>
  <c r="P172" i="15"/>
  <c r="O172" i="15"/>
  <c r="N170" i="15"/>
  <c r="M170" i="15"/>
  <c r="L170" i="15"/>
  <c r="L168" i="15" s="1"/>
  <c r="P169" i="15"/>
  <c r="O169" i="15"/>
  <c r="P166" i="15"/>
  <c r="O166" i="15"/>
  <c r="N166" i="15"/>
  <c r="M166" i="15"/>
  <c r="L166" i="15"/>
  <c r="J164" i="15"/>
  <c r="I159" i="15"/>
  <c r="K159" i="15" s="1"/>
  <c r="N157" i="15"/>
  <c r="N155" i="15" s="1"/>
  <c r="M157" i="15"/>
  <c r="L157" i="15"/>
  <c r="O157" i="15" s="1"/>
  <c r="P156" i="15"/>
  <c r="O156" i="15"/>
  <c r="N154" i="15"/>
  <c r="N152" i="15" s="1"/>
  <c r="M154" i="15"/>
  <c r="L154" i="15"/>
  <c r="P153" i="15"/>
  <c r="O153" i="15"/>
  <c r="N150" i="15"/>
  <c r="M150" i="15"/>
  <c r="L150" i="15"/>
  <c r="O150" i="15" s="1"/>
  <c r="J148" i="15"/>
  <c r="I146" i="15"/>
  <c r="K146" i="15" s="1"/>
  <c r="I145" i="15"/>
  <c r="I143" i="15" s="1"/>
  <c r="I144" i="15"/>
  <c r="K144" i="15" s="1"/>
  <c r="N140" i="15"/>
  <c r="M140" i="15"/>
  <c r="M138" i="15" s="1"/>
  <c r="L140" i="15"/>
  <c r="L138" i="15" s="1"/>
  <c r="P139" i="15"/>
  <c r="O139" i="15"/>
  <c r="N137" i="15"/>
  <c r="M137" i="15"/>
  <c r="M135" i="15" s="1"/>
  <c r="L137" i="15"/>
  <c r="P136" i="15"/>
  <c r="O136" i="15"/>
  <c r="P133" i="15"/>
  <c r="O133" i="15"/>
  <c r="N133" i="15"/>
  <c r="M133" i="15"/>
  <c r="L133" i="15"/>
  <c r="J130" i="15"/>
  <c r="N127" i="15"/>
  <c r="M127" i="15"/>
  <c r="L127" i="15"/>
  <c r="O127" i="15" s="1"/>
  <c r="P126" i="15"/>
  <c r="O126" i="15"/>
  <c r="N124" i="15"/>
  <c r="N122" i="15" s="1"/>
  <c r="M124" i="15"/>
  <c r="L124" i="15"/>
  <c r="O124" i="15" s="1"/>
  <c r="P123" i="15"/>
  <c r="O123" i="15"/>
  <c r="N120" i="15"/>
  <c r="M120" i="15"/>
  <c r="L120" i="15"/>
  <c r="O120" i="15" s="1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J98" i="15"/>
  <c r="J86" i="15" s="1"/>
  <c r="I98" i="15"/>
  <c r="K98" i="15" s="1"/>
  <c r="N96" i="15"/>
  <c r="N94" i="15" s="1"/>
  <c r="M96" i="15"/>
  <c r="L96" i="15"/>
  <c r="O96" i="15" s="1"/>
  <c r="P95" i="15"/>
  <c r="O95" i="15"/>
  <c r="N93" i="15"/>
  <c r="N91" i="15" s="1"/>
  <c r="M93" i="15"/>
  <c r="L93" i="15"/>
  <c r="P92" i="15"/>
  <c r="O92" i="15"/>
  <c r="N89" i="15"/>
  <c r="M89" i="15"/>
  <c r="L89" i="15"/>
  <c r="O89" i="15" s="1"/>
  <c r="J87" i="15"/>
  <c r="I84" i="15"/>
  <c r="K84" i="15" s="1"/>
  <c r="I83" i="15"/>
  <c r="K83" i="15" s="1"/>
  <c r="I82" i="15"/>
  <c r="K82" i="15" s="1"/>
  <c r="I81" i="15"/>
  <c r="K81" i="15" s="1"/>
  <c r="I80" i="15"/>
  <c r="I79" i="15"/>
  <c r="I78" i="15"/>
  <c r="K78" i="15" s="1"/>
  <c r="J77" i="15"/>
  <c r="J65" i="15" s="1"/>
  <c r="J76" i="15"/>
  <c r="N74" i="15"/>
  <c r="N72" i="15" s="1"/>
  <c r="M74" i="15"/>
  <c r="P74" i="15" s="1"/>
  <c r="L74" i="15"/>
  <c r="L72" i="15" s="1"/>
  <c r="O72" i="15" s="1"/>
  <c r="P73" i="15"/>
  <c r="O73" i="15"/>
  <c r="N71" i="15"/>
  <c r="M71" i="15"/>
  <c r="M69" i="15" s="1"/>
  <c r="L71" i="15"/>
  <c r="L69" i="15" s="1"/>
  <c r="P70" i="15"/>
  <c r="O70" i="15"/>
  <c r="P67" i="15"/>
  <c r="N67" i="15"/>
  <c r="M67" i="15"/>
  <c r="L67" i="15"/>
  <c r="J64" i="15"/>
  <c r="N61" i="15"/>
  <c r="N59" i="15" s="1"/>
  <c r="M61" i="15"/>
  <c r="M59" i="15" s="1"/>
  <c r="L61" i="15"/>
  <c r="L59" i="15" s="1"/>
  <c r="P60" i="15"/>
  <c r="O60" i="15"/>
  <c r="N58" i="15"/>
  <c r="M58" i="15"/>
  <c r="M56" i="15" s="1"/>
  <c r="L58" i="15"/>
  <c r="L56" i="15" s="1"/>
  <c r="P57" i="15"/>
  <c r="O57" i="15"/>
  <c r="N54" i="15"/>
  <c r="M54" i="15"/>
  <c r="P54" i="15" s="1"/>
  <c r="L54" i="15"/>
  <c r="N49" i="15"/>
  <c r="N47" i="15" s="1"/>
  <c r="M49" i="15"/>
  <c r="M47" i="15" s="1"/>
  <c r="P47" i="15" s="1"/>
  <c r="L49" i="15"/>
  <c r="L47" i="15" s="1"/>
  <c r="O47" i="15" s="1"/>
  <c r="P48" i="15"/>
  <c r="O48" i="15"/>
  <c r="N46" i="15"/>
  <c r="N44" i="15" s="1"/>
  <c r="M46" i="15"/>
  <c r="L46" i="15"/>
  <c r="L44" i="15" s="1"/>
  <c r="P45" i="15"/>
  <c r="O45" i="15"/>
  <c r="P42" i="15"/>
  <c r="O42" i="15"/>
  <c r="N42" i="15"/>
  <c r="M42" i="15"/>
  <c r="L42" i="15"/>
  <c r="N36" i="15"/>
  <c r="M36" i="15"/>
  <c r="P36" i="15" s="1"/>
  <c r="P35" i="15"/>
  <c r="N35" i="15"/>
  <c r="M35" i="15"/>
  <c r="L35" i="15"/>
  <c r="O35" i="15" s="1"/>
  <c r="P34" i="15"/>
  <c r="M34" i="15"/>
  <c r="P32" i="15"/>
  <c r="O32" i="15"/>
  <c r="N32" i="15"/>
  <c r="M32" i="15"/>
  <c r="L32" i="15"/>
  <c r="N29" i="15"/>
  <c r="M29" i="15"/>
  <c r="P29" i="15" s="1"/>
  <c r="L29" i="15"/>
  <c r="O29" i="15" s="1"/>
  <c r="P25" i="15"/>
  <c r="O25" i="15"/>
  <c r="N25" i="15"/>
  <c r="M25" i="15"/>
  <c r="L25" i="15"/>
  <c r="P22" i="15"/>
  <c r="N22" i="15"/>
  <c r="M22" i="15"/>
  <c r="L22" i="15"/>
  <c r="O22" i="15" s="1"/>
  <c r="P19" i="15"/>
  <c r="M19" i="15"/>
  <c r="P15" i="15"/>
  <c r="M15" i="15"/>
  <c r="M9" i="15" s="1"/>
  <c r="L15" i="15"/>
  <c r="O15" i="15" s="1"/>
  <c r="P12" i="15"/>
  <c r="N12" i="15"/>
  <c r="M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P807" i="14" s="1"/>
  <c r="L807" i="14"/>
  <c r="O807" i="14" s="1"/>
  <c r="P806" i="14"/>
  <c r="N806" i="14"/>
  <c r="M806" i="14"/>
  <c r="M805" i="14" s="1"/>
  <c r="P805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9" i="14" s="1"/>
  <c r="O789" i="14" s="1"/>
  <c r="P790" i="14"/>
  <c r="O790" i="14"/>
  <c r="N789" i="14"/>
  <c r="M789" i="14"/>
  <c r="P789" i="14" s="1"/>
  <c r="M788" i="14"/>
  <c r="P788" i="14" s="1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3" i="14" s="1"/>
  <c r="P774" i="14"/>
  <c r="O774" i="14"/>
  <c r="O773" i="14"/>
  <c r="M773" i="14"/>
  <c r="P773" i="14" s="1"/>
  <c r="L773" i="14"/>
  <c r="N772" i="14"/>
  <c r="M772" i="14"/>
  <c r="P772" i="14" s="1"/>
  <c r="L772" i="14"/>
  <c r="O772" i="14" s="1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N757" i="14" s="1"/>
  <c r="P758" i="14"/>
  <c r="O758" i="14"/>
  <c r="O757" i="14"/>
  <c r="M757" i="14"/>
  <c r="P757" i="14" s="1"/>
  <c r="L757" i="14"/>
  <c r="N756" i="14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40" i="14" s="1"/>
  <c r="P741" i="14"/>
  <c r="O741" i="14"/>
  <c r="O740" i="14"/>
  <c r="M740" i="14"/>
  <c r="P740" i="14" s="1"/>
  <c r="L740" i="14"/>
  <c r="N739" i="14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N685" i="14" s="1"/>
  <c r="L690" i="14"/>
  <c r="O690" i="14" s="1"/>
  <c r="N688" i="14"/>
  <c r="M688" i="14"/>
  <c r="P688" i="14" s="1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P658" i="14"/>
  <c r="N658" i="14"/>
  <c r="M658" i="14"/>
  <c r="P657" i="14"/>
  <c r="N657" i="14"/>
  <c r="M657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P634" i="14"/>
  <c r="N634" i="14"/>
  <c r="L634" i="14"/>
  <c r="P633" i="14"/>
  <c r="O633" i="14"/>
  <c r="N632" i="14"/>
  <c r="M632" i="14"/>
  <c r="P632" i="14" s="1"/>
  <c r="P631" i="14"/>
  <c r="N631" i="14"/>
  <c r="M631" i="14"/>
  <c r="P630" i="14"/>
  <c r="O630" i="14"/>
  <c r="N630" i="14"/>
  <c r="M630" i="14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594" i="14" s="1"/>
  <c r="J603" i="14"/>
  <c r="J593" i="14" s="1"/>
  <c r="J596" i="14"/>
  <c r="J595" i="14"/>
  <c r="I594" i="14"/>
  <c r="K594" i="14" s="1"/>
  <c r="I593" i="14"/>
  <c r="I592" i="14" s="1"/>
  <c r="J583" i="14"/>
  <c r="J582" i="14"/>
  <c r="J577" i="14"/>
  <c r="I577" i="14"/>
  <c r="K577" i="14" s="1"/>
  <c r="J576" i="14"/>
  <c r="I576" i="14"/>
  <c r="K576" i="14" s="1"/>
  <c r="J569" i="14"/>
  <c r="I569" i="14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O557" i="14" s="1"/>
  <c r="P556" i="14"/>
  <c r="O556" i="14"/>
  <c r="P555" i="14"/>
  <c r="N555" i="14"/>
  <c r="N545" i="14" s="1"/>
  <c r="M555" i="14"/>
  <c r="N549" i="14"/>
  <c r="L549" i="14"/>
  <c r="L547" i="14" s="1"/>
  <c r="P548" i="14"/>
  <c r="O548" i="14"/>
  <c r="N546" i="14"/>
  <c r="O545" i="14"/>
  <c r="M545" i="14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N526" i="14"/>
  <c r="M526" i="14"/>
  <c r="P526" i="14" s="1"/>
  <c r="N525" i="14"/>
  <c r="M525" i="14"/>
  <c r="P525" i="14" s="1"/>
  <c r="N524" i="14"/>
  <c r="M524" i="14"/>
  <c r="L524" i="14"/>
  <c r="O524" i="14" s="1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P506" i="14"/>
  <c r="O506" i="14"/>
  <c r="M505" i="14"/>
  <c r="P505" i="14" s="1"/>
  <c r="L505" i="14"/>
  <c r="O505" i="14" s="1"/>
  <c r="P504" i="14"/>
  <c r="M504" i="14"/>
  <c r="L504" i="14"/>
  <c r="O504" i="14" s="1"/>
  <c r="P503" i="14"/>
  <c r="O503" i="14"/>
  <c r="N503" i="14"/>
  <c r="M503" i="14"/>
  <c r="L503" i="14"/>
  <c r="L502" i="14" s="1"/>
  <c r="O502" i="14" s="1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6" i="14"/>
  <c r="N472" i="14"/>
  <c r="L472" i="14"/>
  <c r="M472" i="14" s="1"/>
  <c r="P471" i="14"/>
  <c r="O471" i="14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O456" i="14" s="1"/>
  <c r="P455" i="14"/>
  <c r="O455" i="14"/>
  <c r="P454" i="14"/>
  <c r="N454" i="14"/>
  <c r="M454" i="14"/>
  <c r="L454" i="14"/>
  <c r="O454" i="14" s="1"/>
  <c r="P449" i="14"/>
  <c r="N449" i="14"/>
  <c r="N446" i="14" s="1"/>
  <c r="L449" i="14"/>
  <c r="O449" i="14" s="1"/>
  <c r="P448" i="14"/>
  <c r="O448" i="14"/>
  <c r="P447" i="14"/>
  <c r="N447" i="14"/>
  <c r="M447" i="14"/>
  <c r="M446" i="14"/>
  <c r="P446" i="14" s="1"/>
  <c r="N445" i="14"/>
  <c r="M445" i="14"/>
  <c r="P445" i="14" s="1"/>
  <c r="L445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J434" i="14"/>
  <c r="J418" i="14" s="1"/>
  <c r="P431" i="14"/>
  <c r="L431" i="14"/>
  <c r="P430" i="14"/>
  <c r="O430" i="14"/>
  <c r="N429" i="14"/>
  <c r="M429" i="14"/>
  <c r="P429" i="14" s="1"/>
  <c r="N428" i="14"/>
  <c r="N424" i="14" s="1"/>
  <c r="L424" i="14"/>
  <c r="M424" i="14" s="1"/>
  <c r="P423" i="14"/>
  <c r="O423" i="14"/>
  <c r="P420" i="14"/>
  <c r="O420" i="14"/>
  <c r="N420" i="14"/>
  <c r="M420" i="14"/>
  <c r="L420" i="14"/>
  <c r="K413" i="14"/>
  <c r="K412" i="14"/>
  <c r="N410" i="14"/>
  <c r="N408" i="14" s="1"/>
  <c r="M410" i="14"/>
  <c r="M408" i="14" s="1"/>
  <c r="P408" i="14" s="1"/>
  <c r="L410" i="14"/>
  <c r="L408" i="14" s="1"/>
  <c r="O408" i="14" s="1"/>
  <c r="P409" i="14"/>
  <c r="O409" i="14"/>
  <c r="N407" i="14"/>
  <c r="M407" i="14"/>
  <c r="M405" i="14" s="1"/>
  <c r="P405" i="14" s="1"/>
  <c r="L407" i="14"/>
  <c r="L405" i="14" s="1"/>
  <c r="O405" i="14" s="1"/>
  <c r="P406" i="14"/>
  <c r="O406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L397" i="14"/>
  <c r="O397" i="14" s="1"/>
  <c r="P396" i="14"/>
  <c r="O396" i="14"/>
  <c r="N394" i="14"/>
  <c r="N392" i="14" s="1"/>
  <c r="M394" i="14"/>
  <c r="P394" i="14" s="1"/>
  <c r="L394" i="14"/>
  <c r="O394" i="14" s="1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P352" i="14"/>
  <c r="O352" i="14"/>
  <c r="N350" i="14"/>
  <c r="M350" i="14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M333" i="14"/>
  <c r="L333" i="14"/>
  <c r="P332" i="14"/>
  <c r="O332" i="14"/>
  <c r="P329" i="14"/>
  <c r="O329" i="14"/>
  <c r="N329" i="14"/>
  <c r="M329" i="14"/>
  <c r="L329" i="14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M320" i="14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P303" i="14" s="1"/>
  <c r="L303" i="14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M283" i="14" s="1"/>
  <c r="P283" i="14" s="1"/>
  <c r="L285" i="14"/>
  <c r="O285" i="14" s="1"/>
  <c r="P284" i="14"/>
  <c r="O284" i="14"/>
  <c r="N282" i="14"/>
  <c r="M282" i="14"/>
  <c r="M280" i="14" s="1"/>
  <c r="P280" i="14" s="1"/>
  <c r="L282" i="14"/>
  <c r="L280" i="14" s="1"/>
  <c r="O280" i="14" s="1"/>
  <c r="P281" i="14"/>
  <c r="O281" i="14"/>
  <c r="P278" i="14"/>
  <c r="N278" i="14"/>
  <c r="M278" i="14"/>
  <c r="L278" i="14"/>
  <c r="J276" i="14"/>
  <c r="I271" i="14"/>
  <c r="I260" i="14" s="1"/>
  <c r="K260" i="14" s="1"/>
  <c r="N269" i="14"/>
  <c r="M269" i="14"/>
  <c r="P269" i="14" s="1"/>
  <c r="L269" i="14"/>
  <c r="L267" i="14" s="1"/>
  <c r="O267" i="14" s="1"/>
  <c r="P268" i="14"/>
  <c r="O268" i="14"/>
  <c r="N266" i="14"/>
  <c r="N264" i="14" s="1"/>
  <c r="M266" i="14"/>
  <c r="P266" i="14" s="1"/>
  <c r="L266" i="14"/>
  <c r="P265" i="14"/>
  <c r="O265" i="14"/>
  <c r="O262" i="14"/>
  <c r="N262" i="14"/>
  <c r="M262" i="14"/>
  <c r="P262" i="14" s="1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I190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N184" i="14" s="1"/>
  <c r="M186" i="14"/>
  <c r="L186" i="14"/>
  <c r="L184" i="14" s="1"/>
  <c r="P185" i="14"/>
  <c r="O185" i="14"/>
  <c r="O182" i="14"/>
  <c r="N182" i="14"/>
  <c r="M182" i="14"/>
  <c r="P182" i="14" s="1"/>
  <c r="L182" i="14"/>
  <c r="J177" i="14"/>
  <c r="I176" i="14"/>
  <c r="I174" i="14" s="1"/>
  <c r="I164" i="14" s="1"/>
  <c r="J174" i="14"/>
  <c r="J164" i="14" s="1"/>
  <c r="N173" i="14"/>
  <c r="N171" i="14" s="1"/>
  <c r="M173" i="14"/>
  <c r="P173" i="14" s="1"/>
  <c r="L173" i="14"/>
  <c r="L171" i="14" s="1"/>
  <c r="O171" i="14" s="1"/>
  <c r="P172" i="14"/>
  <c r="O172" i="14"/>
  <c r="N170" i="14"/>
  <c r="N168" i="14" s="1"/>
  <c r="M170" i="14"/>
  <c r="L170" i="14"/>
  <c r="L168" i="14" s="1"/>
  <c r="P169" i="14"/>
  <c r="O169" i="14"/>
  <c r="O166" i="14"/>
  <c r="N166" i="14"/>
  <c r="M166" i="14"/>
  <c r="P166" i="14" s="1"/>
  <c r="L166" i="14"/>
  <c r="I159" i="14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L152" i="14" s="1"/>
  <c r="O152" i="14" s="1"/>
  <c r="P153" i="14"/>
  <c r="O153" i="14"/>
  <c r="O150" i="14"/>
  <c r="N150" i="14"/>
  <c r="M150" i="14"/>
  <c r="P150" i="14" s="1"/>
  <c r="L150" i="14"/>
  <c r="J148" i="14"/>
  <c r="I146" i="14"/>
  <c r="I130" i="14" s="1"/>
  <c r="K130" i="14" s="1"/>
  <c r="I145" i="14"/>
  <c r="I143" i="14" s="1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P137" i="14" s="1"/>
  <c r="L137" i="14"/>
  <c r="L135" i="14" s="1"/>
  <c r="O135" i="14" s="1"/>
  <c r="P136" i="14"/>
  <c r="O136" i="14"/>
  <c r="N133" i="14"/>
  <c r="M133" i="14"/>
  <c r="P133" i="14" s="1"/>
  <c r="L133" i="14"/>
  <c r="J130" i="14"/>
  <c r="N127" i="14"/>
  <c r="N125" i="14" s="1"/>
  <c r="M127" i="14"/>
  <c r="P127" i="14" s="1"/>
  <c r="L127" i="14"/>
  <c r="O127" i="14" s="1"/>
  <c r="P126" i="14"/>
  <c r="O126" i="14"/>
  <c r="N124" i="14"/>
  <c r="N122" i="14" s="1"/>
  <c r="M124" i="14"/>
  <c r="M122" i="14" s="1"/>
  <c r="P122" i="14" s="1"/>
  <c r="L124" i="14"/>
  <c r="O124" i="14" s="1"/>
  <c r="P123" i="14"/>
  <c r="O123" i="14"/>
  <c r="P120" i="14"/>
  <c r="O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I87" i="14" s="1"/>
  <c r="K87" i="14" s="1"/>
  <c r="J98" i="14"/>
  <c r="J86" i="14" s="1"/>
  <c r="I98" i="14"/>
  <c r="I86" i="14" s="1"/>
  <c r="K86" i="14" s="1"/>
  <c r="N96" i="14"/>
  <c r="N94" i="14" s="1"/>
  <c r="M96" i="14"/>
  <c r="P96" i="14" s="1"/>
  <c r="L96" i="14"/>
  <c r="P95" i="14"/>
  <c r="O95" i="14"/>
  <c r="N93" i="14"/>
  <c r="M93" i="14"/>
  <c r="M91" i="14" s="1"/>
  <c r="L93" i="14"/>
  <c r="L91" i="14" s="1"/>
  <c r="P92" i="14"/>
  <c r="O92" i="14"/>
  <c r="O89" i="14"/>
  <c r="N89" i="14"/>
  <c r="M89" i="14"/>
  <c r="P89" i="14" s="1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65" i="14" s="1"/>
  <c r="J76" i="14"/>
  <c r="N74" i="14"/>
  <c r="M74" i="14"/>
  <c r="P74" i="14" s="1"/>
  <c r="L74" i="14"/>
  <c r="L72" i="14" s="1"/>
  <c r="O72" i="14" s="1"/>
  <c r="P73" i="14"/>
  <c r="O73" i="14"/>
  <c r="N71" i="14"/>
  <c r="N69" i="14" s="1"/>
  <c r="M71" i="14"/>
  <c r="L71" i="14"/>
  <c r="O71" i="14" s="1"/>
  <c r="P70" i="14"/>
  <c r="O70" i="14"/>
  <c r="N67" i="14"/>
  <c r="M67" i="14"/>
  <c r="P67" i="14" s="1"/>
  <c r="L67" i="14"/>
  <c r="O67" i="14" s="1"/>
  <c r="J64" i="14"/>
  <c r="N61" i="14"/>
  <c r="N59" i="14" s="1"/>
  <c r="M61" i="14"/>
  <c r="L61" i="14"/>
  <c r="O61" i="14" s="1"/>
  <c r="P60" i="14"/>
  <c r="O60" i="14"/>
  <c r="N58" i="14"/>
  <c r="N56" i="14" s="1"/>
  <c r="M58" i="14"/>
  <c r="L58" i="14"/>
  <c r="P57" i="14"/>
  <c r="O57" i="14"/>
  <c r="P54" i="14"/>
  <c r="O54" i="14"/>
  <c r="N54" i="14"/>
  <c r="M54" i="14"/>
  <c r="L54" i="14"/>
  <c r="N49" i="14"/>
  <c r="N47" i="14" s="1"/>
  <c r="M49" i="14"/>
  <c r="P49" i="14" s="1"/>
  <c r="L49" i="14"/>
  <c r="P48" i="14"/>
  <c r="O48" i="14"/>
  <c r="N46" i="14"/>
  <c r="N44" i="14" s="1"/>
  <c r="M46" i="14"/>
  <c r="M44" i="14" s="1"/>
  <c r="L46" i="14"/>
  <c r="L44" i="14" s="1"/>
  <c r="P45" i="14"/>
  <c r="O45" i="14"/>
  <c r="P42" i="14"/>
  <c r="N42" i="14"/>
  <c r="M42" i="14"/>
  <c r="L42" i="14"/>
  <c r="O42" i="14" s="1"/>
  <c r="P36" i="14"/>
  <c r="N36" i="14"/>
  <c r="M36" i="14"/>
  <c r="O35" i="14"/>
  <c r="N35" i="14"/>
  <c r="M35" i="14"/>
  <c r="P35" i="14" s="1"/>
  <c r="L35" i="14"/>
  <c r="M34" i="14"/>
  <c r="P34" i="14" s="1"/>
  <c r="N33" i="14"/>
  <c r="N30" i="14" s="1"/>
  <c r="P32" i="14"/>
  <c r="O32" i="14"/>
  <c r="N32" i="14"/>
  <c r="M32" i="14"/>
  <c r="L32" i="14"/>
  <c r="N31" i="14"/>
  <c r="P25" i="14"/>
  <c r="N25" i="14"/>
  <c r="M25" i="14"/>
  <c r="L25" i="14"/>
  <c r="L15" i="14" s="1"/>
  <c r="N22" i="14"/>
  <c r="M22" i="14"/>
  <c r="P22" i="14" s="1"/>
  <c r="L22" i="14"/>
  <c r="M19" i="14"/>
  <c r="M15" i="14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P809" i="13"/>
  <c r="O809" i="13"/>
  <c r="O808" i="13"/>
  <c r="M808" i="13"/>
  <c r="P808" i="13" s="1"/>
  <c r="L808" i="13"/>
  <c r="M807" i="13"/>
  <c r="L807" i="13"/>
  <c r="O807" i="13" s="1"/>
  <c r="N806" i="13"/>
  <c r="N805" i="13" s="1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L791" i="13"/>
  <c r="P790" i="13"/>
  <c r="O790" i="13"/>
  <c r="N789" i="13"/>
  <c r="M789" i="13"/>
  <c r="P789" i="13" s="1"/>
  <c r="M788" i="13"/>
  <c r="L788" i="13"/>
  <c r="O788" i="13" s="1"/>
  <c r="N787" i="13"/>
  <c r="N786" i="13" s="1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N770" i="13" s="1"/>
  <c r="M772" i="13"/>
  <c r="P772" i="13" s="1"/>
  <c r="L772" i="13"/>
  <c r="N771" i="13"/>
  <c r="M771" i="13"/>
  <c r="L771" i="13"/>
  <c r="O771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N754" i="13" s="1"/>
  <c r="M756" i="13"/>
  <c r="P756" i="13" s="1"/>
  <c r="L756" i="13"/>
  <c r="N755" i="13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N737" i="13" s="1"/>
  <c r="M739" i="13"/>
  <c r="P739" i="13" s="1"/>
  <c r="L739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L688" i="13" s="1"/>
  <c r="O688" i="13" s="1"/>
  <c r="N688" i="13"/>
  <c r="M688" i="13"/>
  <c r="P688" i="13" s="1"/>
  <c r="N687" i="13"/>
  <c r="M687" i="13"/>
  <c r="N686" i="13"/>
  <c r="N685" i="13" s="1"/>
  <c r="M686" i="13"/>
  <c r="P686" i="13" s="1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N660" i="13"/>
  <c r="N658" i="13" s="1"/>
  <c r="L660" i="13"/>
  <c r="P659" i="13"/>
  <c r="O659" i="13"/>
  <c r="N657" i="13"/>
  <c r="P656" i="13"/>
  <c r="O656" i="13"/>
  <c r="N656" i="13"/>
  <c r="M656" i="13"/>
  <c r="L656" i="13"/>
  <c r="N655" i="13"/>
  <c r="J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N634" i="13"/>
  <c r="L634" i="13"/>
  <c r="P633" i="13"/>
  <c r="O633" i="13"/>
  <c r="N632" i="13"/>
  <c r="N631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J593" i="13" s="1"/>
  <c r="J592" i="13" s="1"/>
  <c r="I594" i="13"/>
  <c r="K594" i="13" s="1"/>
  <c r="I593" i="13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L547" i="13" s="1"/>
  <c r="O547" i="13" s="1"/>
  <c r="P548" i="13"/>
  <c r="O548" i="13"/>
  <c r="N546" i="13"/>
  <c r="N545" i="13"/>
  <c r="N544" i="13" s="1"/>
  <c r="L545" i="13"/>
  <c r="O545" i="13" s="1"/>
  <c r="J543" i="13"/>
  <c r="I542" i="13"/>
  <c r="K542" i="13" s="1"/>
  <c r="I541" i="13"/>
  <c r="K541" i="13" s="1"/>
  <c r="I540" i="13"/>
  <c r="K540" i="13" s="1"/>
  <c r="I539" i="13"/>
  <c r="K539" i="13" s="1"/>
  <c r="I538" i="13"/>
  <c r="I537" i="13"/>
  <c r="P535" i="13"/>
  <c r="L535" i="13"/>
  <c r="O535" i="13" s="1"/>
  <c r="P534" i="13"/>
  <c r="O534" i="13"/>
  <c r="N533" i="13"/>
  <c r="M533" i="13"/>
  <c r="P533" i="13" s="1"/>
  <c r="N528" i="13"/>
  <c r="N526" i="13" s="1"/>
  <c r="L528" i="13"/>
  <c r="O528" i="13" s="1"/>
  <c r="P527" i="13"/>
  <c r="O527" i="13"/>
  <c r="N525" i="13"/>
  <c r="P524" i="13"/>
  <c r="O524" i="13"/>
  <c r="N524" i="13"/>
  <c r="M524" i="13"/>
  <c r="L524" i="13"/>
  <c r="N523" i="13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5" i="13" s="1"/>
  <c r="P506" i="13"/>
  <c r="O506" i="13"/>
  <c r="P505" i="13"/>
  <c r="O505" i="13"/>
  <c r="M505" i="13"/>
  <c r="L505" i="13"/>
  <c r="O504" i="13"/>
  <c r="N504" i="13"/>
  <c r="M504" i="13"/>
  <c r="P504" i="13" s="1"/>
  <c r="L504" i="13"/>
  <c r="N503" i="13"/>
  <c r="N502" i="13" s="1"/>
  <c r="M503" i="13"/>
  <c r="P503" i="13" s="1"/>
  <c r="L503" i="13"/>
  <c r="O503" i="13" s="1"/>
  <c r="M502" i="13"/>
  <c r="P502" i="13" s="1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N472" i="13"/>
  <c r="L472" i="13"/>
  <c r="L470" i="13" s="1"/>
  <c r="O470" i="13" s="1"/>
  <c r="P471" i="13"/>
  <c r="O471" i="13"/>
  <c r="N470" i="13"/>
  <c r="N469" i="13"/>
  <c r="O468" i="13"/>
  <c r="N468" i="13"/>
  <c r="N467" i="13" s="1"/>
  <c r="M468" i="13"/>
  <c r="P468" i="13" s="1"/>
  <c r="L468" i="13"/>
  <c r="J466" i="13"/>
  <c r="I466" i="13"/>
  <c r="K466" i="13" s="1"/>
  <c r="J465" i="13"/>
  <c r="I465" i="13"/>
  <c r="I464" i="13"/>
  <c r="I463" i="13"/>
  <c r="I462" i="13"/>
  <c r="K462" i="13" s="1"/>
  <c r="I460" i="13"/>
  <c r="K460" i="13" s="1"/>
  <c r="K458" i="13"/>
  <c r="P456" i="13"/>
  <c r="L456" i="13"/>
  <c r="P455" i="13"/>
  <c r="O455" i="13"/>
  <c r="N454" i="13"/>
  <c r="M454" i="13"/>
  <c r="P454" i="13" s="1"/>
  <c r="N449" i="13"/>
  <c r="N447" i="13" s="1"/>
  <c r="L449" i="13"/>
  <c r="L447" i="13" s="1"/>
  <c r="O447" i="13" s="1"/>
  <c r="P448" i="13"/>
  <c r="O448" i="13"/>
  <c r="N446" i="13"/>
  <c r="P445" i="13"/>
  <c r="N445" i="13"/>
  <c r="N444" i="13" s="1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I435" i="13"/>
  <c r="K435" i="13" s="1"/>
  <c r="J434" i="13"/>
  <c r="P431" i="13"/>
  <c r="L431" i="13"/>
  <c r="L429" i="13" s="1"/>
  <c r="O429" i="13" s="1"/>
  <c r="P430" i="13"/>
  <c r="O430" i="13"/>
  <c r="N429" i="13"/>
  <c r="M429" i="13"/>
  <c r="P429" i="13" s="1"/>
  <c r="N424" i="13"/>
  <c r="L424" i="13"/>
  <c r="L421" i="13" s="1"/>
  <c r="O421" i="13" s="1"/>
  <c r="P423" i="13"/>
  <c r="O423" i="13"/>
  <c r="N422" i="13"/>
  <c r="N421" i="13"/>
  <c r="N420" i="13"/>
  <c r="M420" i="13"/>
  <c r="P420" i="13" s="1"/>
  <c r="L420" i="13"/>
  <c r="N419" i="13"/>
  <c r="J418" i="13"/>
  <c r="K413" i="13"/>
  <c r="K412" i="13"/>
  <c r="N410" i="13"/>
  <c r="M410" i="13"/>
  <c r="L410" i="13"/>
  <c r="O410" i="13" s="1"/>
  <c r="P409" i="13"/>
  <c r="O409" i="13"/>
  <c r="N407" i="13"/>
  <c r="N405" i="13" s="1"/>
  <c r="M407" i="13"/>
  <c r="L407" i="13"/>
  <c r="O407" i="13" s="1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L394" i="13"/>
  <c r="P393" i="13"/>
  <c r="O393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N348" i="13" s="1"/>
  <c r="M350" i="13"/>
  <c r="L350" i="13"/>
  <c r="P349" i="13"/>
  <c r="O349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P335" i="13"/>
  <c r="O335" i="13"/>
  <c r="N333" i="13"/>
  <c r="N331" i="13" s="1"/>
  <c r="M333" i="13"/>
  <c r="L333" i="13"/>
  <c r="P332" i="13"/>
  <c r="O332" i="13"/>
  <c r="N329" i="13"/>
  <c r="M329" i="13"/>
  <c r="P329" i="13" s="1"/>
  <c r="L329" i="13"/>
  <c r="I327" i="13"/>
  <c r="I325" i="13"/>
  <c r="K325" i="13" s="1"/>
  <c r="N323" i="13"/>
  <c r="N321" i="13" s="1"/>
  <c r="M323" i="13"/>
  <c r="L323" i="13"/>
  <c r="L321" i="13" s="1"/>
  <c r="O321" i="13" s="1"/>
  <c r="P322" i="13"/>
  <c r="O322" i="13"/>
  <c r="N320" i="13"/>
  <c r="N318" i="13" s="1"/>
  <c r="M320" i="13"/>
  <c r="L320" i="13"/>
  <c r="L318" i="13" s="1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P305" i="13"/>
  <c r="O305" i="13"/>
  <c r="N303" i="13"/>
  <c r="N301" i="13" s="1"/>
  <c r="M303" i="13"/>
  <c r="L303" i="13"/>
  <c r="L301" i="13" s="1"/>
  <c r="P302" i="13"/>
  <c r="O302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N285" i="13"/>
  <c r="N283" i="13" s="1"/>
  <c r="M285" i="13"/>
  <c r="M283" i="13" s="1"/>
  <c r="P283" i="13" s="1"/>
  <c r="L285" i="13"/>
  <c r="O285" i="13" s="1"/>
  <c r="P284" i="13"/>
  <c r="O284" i="13"/>
  <c r="N282" i="13"/>
  <c r="N280" i="13" s="1"/>
  <c r="M282" i="13"/>
  <c r="M280" i="13" s="1"/>
  <c r="P280" i="13" s="1"/>
  <c r="L282" i="13"/>
  <c r="L280" i="13" s="1"/>
  <c r="O280" i="13" s="1"/>
  <c r="P281" i="13"/>
  <c r="O281" i="13"/>
  <c r="O278" i="13"/>
  <c r="N278" i="13"/>
  <c r="M278" i="13"/>
  <c r="L278" i="13"/>
  <c r="J276" i="13"/>
  <c r="I271" i="13"/>
  <c r="I260" i="13" s="1"/>
  <c r="K260" i="13" s="1"/>
  <c r="N269" i="13"/>
  <c r="N267" i="13" s="1"/>
  <c r="M269" i="13"/>
  <c r="L269" i="13"/>
  <c r="L267" i="13" s="1"/>
  <c r="O267" i="13" s="1"/>
  <c r="P268" i="13"/>
  <c r="O268" i="13"/>
  <c r="N266" i="13"/>
  <c r="M266" i="13"/>
  <c r="L266" i="13"/>
  <c r="L264" i="13" s="1"/>
  <c r="P265" i="13"/>
  <c r="O265" i="13"/>
  <c r="N262" i="13"/>
  <c r="M262" i="13"/>
  <c r="P262" i="13" s="1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K236" i="13"/>
  <c r="J236" i="13"/>
  <c r="I236" i="13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M189" i="13"/>
  <c r="L189" i="13"/>
  <c r="O189" i="13" s="1"/>
  <c r="P188" i="13"/>
  <c r="O188" i="13"/>
  <c r="N186" i="13"/>
  <c r="N184" i="13" s="1"/>
  <c r="M186" i="13"/>
  <c r="L186" i="13"/>
  <c r="L184" i="13" s="1"/>
  <c r="P185" i="13"/>
  <c r="O185" i="13"/>
  <c r="P182" i="13"/>
  <c r="N182" i="13"/>
  <c r="M182" i="13"/>
  <c r="L182" i="13"/>
  <c r="O182" i="13" s="1"/>
  <c r="J177" i="13"/>
  <c r="J164" i="13" s="1"/>
  <c r="I176" i="13"/>
  <c r="K176" i="13" s="1"/>
  <c r="J174" i="13"/>
  <c r="N173" i="13"/>
  <c r="N171" i="13" s="1"/>
  <c r="M173" i="13"/>
  <c r="L173" i="13"/>
  <c r="O173" i="13" s="1"/>
  <c r="P172" i="13"/>
  <c r="O172" i="13"/>
  <c r="N170" i="13"/>
  <c r="N168" i="13" s="1"/>
  <c r="M170" i="13"/>
  <c r="L170" i="13"/>
  <c r="L168" i="13" s="1"/>
  <c r="P169" i="13"/>
  <c r="O169" i="13"/>
  <c r="P166" i="13"/>
  <c r="N166" i="13"/>
  <c r="M166" i="13"/>
  <c r="L166" i="13"/>
  <c r="O166" i="13" s="1"/>
  <c r="I159" i="13"/>
  <c r="I148" i="13" s="1"/>
  <c r="K148" i="13" s="1"/>
  <c r="N157" i="13"/>
  <c r="N155" i="13" s="1"/>
  <c r="M157" i="13"/>
  <c r="L157" i="13"/>
  <c r="L155" i="13" s="1"/>
  <c r="O155" i="13" s="1"/>
  <c r="P156" i="13"/>
  <c r="O156" i="13"/>
  <c r="N154" i="13"/>
  <c r="N152" i="13" s="1"/>
  <c r="M154" i="13"/>
  <c r="M152" i="13" s="1"/>
  <c r="P152" i="13" s="1"/>
  <c r="L154" i="13"/>
  <c r="L152" i="13" s="1"/>
  <c r="O152" i="13" s="1"/>
  <c r="P153" i="13"/>
  <c r="O153" i="13"/>
  <c r="P150" i="13"/>
  <c r="O150" i="13"/>
  <c r="N150" i="13"/>
  <c r="M150" i="13"/>
  <c r="L150" i="13"/>
  <c r="J148" i="13"/>
  <c r="I146" i="13"/>
  <c r="I145" i="13"/>
  <c r="I144" i="13"/>
  <c r="K144" i="13" s="1"/>
  <c r="N140" i="13"/>
  <c r="N138" i="13" s="1"/>
  <c r="M140" i="13"/>
  <c r="L140" i="13"/>
  <c r="P139" i="13"/>
  <c r="O139" i="13"/>
  <c r="N137" i="13"/>
  <c r="N135" i="13" s="1"/>
  <c r="M137" i="13"/>
  <c r="M135" i="13" s="1"/>
  <c r="L137" i="13"/>
  <c r="P136" i="13"/>
  <c r="O136" i="13"/>
  <c r="O133" i="13"/>
  <c r="N133" i="13"/>
  <c r="M133" i="13"/>
  <c r="P133" i="13" s="1"/>
  <c r="L133" i="13"/>
  <c r="J130" i="13"/>
  <c r="N127" i="13"/>
  <c r="N125" i="13" s="1"/>
  <c r="M127" i="13"/>
  <c r="M125" i="13" s="1"/>
  <c r="P125" i="13" s="1"/>
  <c r="L127" i="13"/>
  <c r="P126" i="13"/>
  <c r="O126" i="13"/>
  <c r="N124" i="13"/>
  <c r="M124" i="13"/>
  <c r="M122" i="13" s="1"/>
  <c r="P122" i="13" s="1"/>
  <c r="L124" i="13"/>
  <c r="P123" i="13"/>
  <c r="O123" i="13"/>
  <c r="N120" i="13"/>
  <c r="M120" i="13"/>
  <c r="P120" i="13" s="1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I98" i="13"/>
  <c r="K98" i="13" s="1"/>
  <c r="N96" i="13"/>
  <c r="N94" i="13" s="1"/>
  <c r="M96" i="13"/>
  <c r="L96" i="13"/>
  <c r="P95" i="13"/>
  <c r="O95" i="13"/>
  <c r="N93" i="13"/>
  <c r="M93" i="13"/>
  <c r="L93" i="13"/>
  <c r="L91" i="13" s="1"/>
  <c r="P92" i="13"/>
  <c r="O92" i="13"/>
  <c r="N89" i="13"/>
  <c r="M89" i="13"/>
  <c r="P89" i="13" s="1"/>
  <c r="L89" i="13"/>
  <c r="O89" i="13" s="1"/>
  <c r="J87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I78" i="13"/>
  <c r="K78" i="13" s="1"/>
  <c r="J77" i="13"/>
  <c r="J76" i="13"/>
  <c r="J64" i="13" s="1"/>
  <c r="N74" i="13"/>
  <c r="N72" i="13" s="1"/>
  <c r="M74" i="13"/>
  <c r="P74" i="13" s="1"/>
  <c r="L74" i="13"/>
  <c r="P73" i="13"/>
  <c r="O73" i="13"/>
  <c r="N71" i="13"/>
  <c r="N69" i="13" s="1"/>
  <c r="M71" i="13"/>
  <c r="L71" i="13"/>
  <c r="P70" i="13"/>
  <c r="O70" i="13"/>
  <c r="P67" i="13"/>
  <c r="N67" i="13"/>
  <c r="M67" i="13"/>
  <c r="L67" i="13"/>
  <c r="O67" i="13" s="1"/>
  <c r="J65" i="13"/>
  <c r="N61" i="13"/>
  <c r="N59" i="13" s="1"/>
  <c r="M61" i="13"/>
  <c r="M59" i="13" s="1"/>
  <c r="L61" i="13"/>
  <c r="L59" i="13" s="1"/>
  <c r="P60" i="13"/>
  <c r="O60" i="13"/>
  <c r="N58" i="13"/>
  <c r="N56" i="13" s="1"/>
  <c r="M58" i="13"/>
  <c r="M56" i="13" s="1"/>
  <c r="L58" i="13"/>
  <c r="P57" i="13"/>
  <c r="O57" i="13"/>
  <c r="O54" i="13"/>
  <c r="N54" i="13"/>
  <c r="M54" i="13"/>
  <c r="P54" i="13" s="1"/>
  <c r="L54" i="13"/>
  <c r="N49" i="13"/>
  <c r="M49" i="13"/>
  <c r="P49" i="13" s="1"/>
  <c r="L49" i="13"/>
  <c r="P48" i="13"/>
  <c r="O48" i="13"/>
  <c r="N46" i="13"/>
  <c r="N44" i="13" s="1"/>
  <c r="M46" i="13"/>
  <c r="L46" i="13"/>
  <c r="P45" i="13"/>
  <c r="O45" i="13"/>
  <c r="N42" i="13"/>
  <c r="M42" i="13"/>
  <c r="P42" i="13" s="1"/>
  <c r="L42" i="13"/>
  <c r="N36" i="13"/>
  <c r="M36" i="13"/>
  <c r="P36" i="13" s="1"/>
  <c r="P35" i="13"/>
  <c r="N35" i="13"/>
  <c r="N34" i="13" s="1"/>
  <c r="M35" i="13"/>
  <c r="L35" i="13"/>
  <c r="O35" i="13" s="1"/>
  <c r="M34" i="13"/>
  <c r="P34" i="13" s="1"/>
  <c r="N33" i="13"/>
  <c r="N30" i="13" s="1"/>
  <c r="N32" i="13"/>
  <c r="N31" i="13" s="1"/>
  <c r="M32" i="13"/>
  <c r="M12" i="13" s="1"/>
  <c r="L32" i="13"/>
  <c r="O32" i="13" s="1"/>
  <c r="M29" i="13"/>
  <c r="P29" i="13" s="1"/>
  <c r="L29" i="13"/>
  <c r="O29" i="13" s="1"/>
  <c r="P25" i="13"/>
  <c r="N25" i="13"/>
  <c r="M25" i="13"/>
  <c r="L25" i="13"/>
  <c r="O25" i="13" s="1"/>
  <c r="P22" i="13"/>
  <c r="O22" i="13"/>
  <c r="N22" i="13"/>
  <c r="M22" i="13"/>
  <c r="L22" i="13"/>
  <c r="N19" i="13"/>
  <c r="M19" i="13"/>
  <c r="P19" i="13" s="1"/>
  <c r="L19" i="13"/>
  <c r="O19" i="13" s="1"/>
  <c r="N15" i="13"/>
  <c r="M15" i="13"/>
  <c r="P15" i="13" s="1"/>
  <c r="L15" i="13"/>
  <c r="O15" i="13" s="1"/>
  <c r="O12" i="13"/>
  <c r="L12" i="13"/>
  <c r="L9" i="13"/>
  <c r="O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P789" i="12"/>
  <c r="N789" i="12"/>
  <c r="M789" i="12"/>
  <c r="L789" i="12"/>
  <c r="O789" i="12" s="1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N685" i="12" s="1"/>
  <c r="L690" i="12"/>
  <c r="P688" i="12"/>
  <c r="N688" i="12"/>
  <c r="M688" i="12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I543" i="12" s="1"/>
  <c r="K543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P555" i="12"/>
  <c r="N555" i="12"/>
  <c r="M555" i="12"/>
  <c r="L555" i="12"/>
  <c r="O555" i="12" s="1"/>
  <c r="N549" i="12"/>
  <c r="L549" i="12"/>
  <c r="M549" i="12" s="1"/>
  <c r="P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N472" i="12"/>
  <c r="N470" i="12" s="1"/>
  <c r="L472" i="12"/>
  <c r="L469" i="12" s="1"/>
  <c r="P471" i="12"/>
  <c r="O471" i="12"/>
  <c r="N469" i="12"/>
  <c r="N467" i="12" s="1"/>
  <c r="O468" i="12"/>
  <c r="N468" i="12"/>
  <c r="M468" i="12"/>
  <c r="L468" i="12"/>
  <c r="J466" i="12"/>
  <c r="I466" i="12"/>
  <c r="J465" i="12"/>
  <c r="I465" i="12"/>
  <c r="K465" i="12" s="1"/>
  <c r="I464" i="12"/>
  <c r="I463" i="12"/>
  <c r="I462" i="12"/>
  <c r="I460" i="12"/>
  <c r="K458" i="12"/>
  <c r="P456" i="12"/>
  <c r="L456" i="12"/>
  <c r="P455" i="12"/>
  <c r="O455" i="12"/>
  <c r="N454" i="12"/>
  <c r="M454" i="12"/>
  <c r="P454" i="12" s="1"/>
  <c r="N449" i="12"/>
  <c r="N447" i="12" s="1"/>
  <c r="L449" i="12"/>
  <c r="L446" i="12" s="1"/>
  <c r="L444" i="12" s="1"/>
  <c r="P448" i="12"/>
  <c r="O448" i="12"/>
  <c r="O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J418" i="12" s="1"/>
  <c r="P431" i="12"/>
  <c r="L431" i="12"/>
  <c r="L429" i="12" s="1"/>
  <c r="O429" i="12" s="1"/>
  <c r="P430" i="12"/>
  <c r="O430" i="12"/>
  <c r="P429" i="12"/>
  <c r="N429" i="12"/>
  <c r="M429" i="12"/>
  <c r="N424" i="12"/>
  <c r="N422" i="12" s="1"/>
  <c r="L424" i="12"/>
  <c r="O424" i="12" s="1"/>
  <c r="P423" i="12"/>
  <c r="O423" i="12"/>
  <c r="N421" i="12"/>
  <c r="N420" i="12"/>
  <c r="N419" i="12" s="1"/>
  <c r="M420" i="12"/>
  <c r="L420" i="12"/>
  <c r="O420" i="12" s="1"/>
  <c r="K413" i="12"/>
  <c r="K412" i="12"/>
  <c r="N410" i="12"/>
  <c r="M410" i="12"/>
  <c r="P410" i="12" s="1"/>
  <c r="L410" i="12"/>
  <c r="L408" i="12" s="1"/>
  <c r="O408" i="12" s="1"/>
  <c r="P409" i="12"/>
  <c r="O409" i="12"/>
  <c r="N407" i="12"/>
  <c r="N405" i="12" s="1"/>
  <c r="M407" i="12"/>
  <c r="P407" i="12" s="1"/>
  <c r="L407" i="12"/>
  <c r="O407" i="12" s="1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O397" i="12" s="1"/>
  <c r="P396" i="12"/>
  <c r="O396" i="12"/>
  <c r="N394" i="12"/>
  <c r="M394" i="12"/>
  <c r="L394" i="12"/>
  <c r="P393" i="12"/>
  <c r="O393" i="12"/>
  <c r="N390" i="12"/>
  <c r="M390" i="12"/>
  <c r="L390" i="12"/>
  <c r="O390" i="12" s="1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P335" i="12"/>
  <c r="O335" i="12"/>
  <c r="N333" i="12"/>
  <c r="M333" i="12"/>
  <c r="M331" i="12" s="1"/>
  <c r="L333" i="12"/>
  <c r="P332" i="12"/>
  <c r="O332" i="12"/>
  <c r="O329" i="12"/>
  <c r="N329" i="12"/>
  <c r="M329" i="12"/>
  <c r="P329" i="12" s="1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P305" i="12"/>
  <c r="O305" i="12"/>
  <c r="N303" i="12"/>
  <c r="M303" i="12"/>
  <c r="L303" i="12"/>
  <c r="O303" i="12" s="1"/>
  <c r="P302" i="12"/>
  <c r="O302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I276" i="12" s="1"/>
  <c r="K276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P282" i="12" s="1"/>
  <c r="L282" i="12"/>
  <c r="L280" i="12" s="1"/>
  <c r="O280" i="12" s="1"/>
  <c r="P281" i="12"/>
  <c r="O281" i="12"/>
  <c r="N278" i="12"/>
  <c r="M278" i="12"/>
  <c r="P278" i="12" s="1"/>
  <c r="L278" i="12"/>
  <c r="O278" i="12" s="1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M266" i="12"/>
  <c r="L266" i="12"/>
  <c r="L264" i="12" s="1"/>
  <c r="P265" i="12"/>
  <c r="O265" i="12"/>
  <c r="N262" i="12"/>
  <c r="M262" i="12"/>
  <c r="L262" i="12"/>
  <c r="O262" i="12" s="1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K247" i="12"/>
  <c r="K246" i="12"/>
  <c r="I244" i="12"/>
  <c r="I237" i="12" s="1"/>
  <c r="L242" i="12"/>
  <c r="L241" i="12"/>
  <c r="L240" i="12"/>
  <c r="L239" i="12"/>
  <c r="P238" i="12"/>
  <c r="N238" i="12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N227" i="12"/>
  <c r="J226" i="12"/>
  <c r="J180" i="12" s="1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K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L186" i="12"/>
  <c r="L184" i="12" s="1"/>
  <c r="P185" i="12"/>
  <c r="O185" i="12"/>
  <c r="P182" i="12"/>
  <c r="O182" i="12"/>
  <c r="N182" i="12"/>
  <c r="M182" i="12"/>
  <c r="L182" i="12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P169" i="12"/>
  <c r="O169" i="12"/>
  <c r="P166" i="12"/>
  <c r="O166" i="12"/>
  <c r="N166" i="12"/>
  <c r="M166" i="12"/>
  <c r="L166" i="12"/>
  <c r="J164" i="12"/>
  <c r="I159" i="12"/>
  <c r="K159" i="12" s="1"/>
  <c r="N157" i="12"/>
  <c r="N155" i="12" s="1"/>
  <c r="M157" i="12"/>
  <c r="L157" i="12"/>
  <c r="O157" i="12" s="1"/>
  <c r="P156" i="12"/>
  <c r="O156" i="12"/>
  <c r="N154" i="12"/>
  <c r="M154" i="12"/>
  <c r="L154" i="12"/>
  <c r="O154" i="12" s="1"/>
  <c r="P153" i="12"/>
  <c r="O153" i="12"/>
  <c r="N150" i="12"/>
  <c r="M150" i="12"/>
  <c r="L150" i="12"/>
  <c r="O150" i="12" s="1"/>
  <c r="J148" i="12"/>
  <c r="I146" i="12"/>
  <c r="I145" i="12"/>
  <c r="I143" i="12" s="1"/>
  <c r="I144" i="12"/>
  <c r="K144" i="12" s="1"/>
  <c r="N140" i="12"/>
  <c r="N138" i="12" s="1"/>
  <c r="M140" i="12"/>
  <c r="M138" i="12" s="1"/>
  <c r="P138" i="12" s="1"/>
  <c r="L140" i="12"/>
  <c r="O140" i="12" s="1"/>
  <c r="P139" i="12"/>
  <c r="O139" i="12"/>
  <c r="N137" i="12"/>
  <c r="N135" i="12" s="1"/>
  <c r="M137" i="12"/>
  <c r="M135" i="12" s="1"/>
  <c r="P135" i="12" s="1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N120" i="12"/>
  <c r="M120" i="12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K99" i="12" s="1"/>
  <c r="J98" i="12"/>
  <c r="J86" i="12" s="1"/>
  <c r="I98" i="12"/>
  <c r="N96" i="12"/>
  <c r="N94" i="12" s="1"/>
  <c r="M96" i="12"/>
  <c r="P96" i="12" s="1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P89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M72" i="12" s="1"/>
  <c r="P72" i="12" s="1"/>
  <c r="L74" i="12"/>
  <c r="L72" i="12" s="1"/>
  <c r="O72" i="12" s="1"/>
  <c r="P73" i="12"/>
  <c r="O73" i="12"/>
  <c r="N71" i="12"/>
  <c r="M71" i="12"/>
  <c r="M69" i="12" s="1"/>
  <c r="P69" i="12" s="1"/>
  <c r="L71" i="12"/>
  <c r="O71" i="12" s="1"/>
  <c r="P70" i="12"/>
  <c r="O70" i="12"/>
  <c r="P67" i="12"/>
  <c r="O67" i="12"/>
  <c r="N67" i="12"/>
  <c r="M67" i="12"/>
  <c r="L67" i="12"/>
  <c r="J64" i="12"/>
  <c r="N61" i="12"/>
  <c r="N59" i="12" s="1"/>
  <c r="M61" i="12"/>
  <c r="L61" i="12"/>
  <c r="O61" i="12" s="1"/>
  <c r="P60" i="12"/>
  <c r="O60" i="12"/>
  <c r="N58" i="12"/>
  <c r="M58" i="12"/>
  <c r="L58" i="12"/>
  <c r="L56" i="12" s="1"/>
  <c r="P57" i="12"/>
  <c r="O57" i="12"/>
  <c r="P54" i="12"/>
  <c r="N54" i="12"/>
  <c r="M54" i="12"/>
  <c r="L54" i="12"/>
  <c r="O54" i="12" s="1"/>
  <c r="N49" i="12"/>
  <c r="M49" i="12"/>
  <c r="L49" i="12"/>
  <c r="O49" i="12" s="1"/>
  <c r="P48" i="12"/>
  <c r="O48" i="12"/>
  <c r="N46" i="12"/>
  <c r="M46" i="12"/>
  <c r="M44" i="12" s="1"/>
  <c r="L46" i="12"/>
  <c r="L44" i="12" s="1"/>
  <c r="P45" i="12"/>
  <c r="O45" i="12"/>
  <c r="O42" i="12"/>
  <c r="N42" i="12"/>
  <c r="M42" i="12"/>
  <c r="L42" i="12"/>
  <c r="P36" i="12"/>
  <c r="N36" i="12"/>
  <c r="M36" i="12"/>
  <c r="M34" i="12" s="1"/>
  <c r="P34" i="12" s="1"/>
  <c r="P35" i="12"/>
  <c r="O35" i="12"/>
  <c r="N35" i="12"/>
  <c r="M35" i="12"/>
  <c r="L35" i="12"/>
  <c r="N34" i="12"/>
  <c r="N33" i="12"/>
  <c r="N30" i="12" s="1"/>
  <c r="O32" i="12"/>
  <c r="N32" i="12"/>
  <c r="N29" i="12" s="1"/>
  <c r="M32" i="12"/>
  <c r="P32" i="12" s="1"/>
  <c r="L32" i="12"/>
  <c r="N28" i="12"/>
  <c r="N25" i="12"/>
  <c r="M25" i="12"/>
  <c r="P25" i="12" s="1"/>
  <c r="L25" i="12"/>
  <c r="L19" i="12" s="1"/>
  <c r="P22" i="12"/>
  <c r="O22" i="12"/>
  <c r="N22" i="12"/>
  <c r="M22" i="12"/>
  <c r="L22" i="12"/>
  <c r="N19" i="12"/>
  <c r="M19" i="12"/>
  <c r="P19" i="12" s="1"/>
  <c r="N15" i="12"/>
  <c r="M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O791" i="11" s="1"/>
  <c r="P790" i="11"/>
  <c r="O790" i="11"/>
  <c r="P789" i="11"/>
  <c r="N789" i="11"/>
  <c r="M789" i="11"/>
  <c r="M788" i="11"/>
  <c r="P787" i="11"/>
  <c r="N787" i="11"/>
  <c r="N786" i="11" s="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N685" i="11" s="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M660" i="11" s="1"/>
  <c r="P659" i="11"/>
  <c r="O659" i="11"/>
  <c r="N658" i="11"/>
  <c r="N657" i="11"/>
  <c r="P656" i="11"/>
  <c r="N656" i="11"/>
  <c r="N655" i="11" s="1"/>
  <c r="M656" i="11"/>
  <c r="L656" i="11"/>
  <c r="O656" i="11" s="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N632" i="11" s="1"/>
  <c r="L634" i="11"/>
  <c r="M634" i="11" s="1"/>
  <c r="P633" i="11"/>
  <c r="O633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K593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49" i="11"/>
  <c r="N547" i="11" s="1"/>
  <c r="L549" i="11"/>
  <c r="L546" i="11" s="1"/>
  <c r="P548" i="11"/>
  <c r="O548" i="11"/>
  <c r="N546" i="11"/>
  <c r="O545" i="11"/>
  <c r="N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N526" i="11"/>
  <c r="M526" i="11"/>
  <c r="P526" i="11" s="1"/>
  <c r="P525" i="11"/>
  <c r="N525" i="11"/>
  <c r="N523" i="11" s="1"/>
  <c r="M525" i="11"/>
  <c r="O524" i="11"/>
  <c r="N524" i="11"/>
  <c r="M524" i="11"/>
  <c r="L524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5" i="11" s="1"/>
  <c r="P506" i="11"/>
  <c r="O506" i="11"/>
  <c r="O505" i="11"/>
  <c r="M505" i="11"/>
  <c r="P505" i="11" s="1"/>
  <c r="L505" i="11"/>
  <c r="P504" i="11"/>
  <c r="N504" i="11"/>
  <c r="N502" i="11" s="1"/>
  <c r="M504" i="11"/>
  <c r="L504" i="11"/>
  <c r="O504" i="11" s="1"/>
  <c r="O503" i="11"/>
  <c r="N503" i="11"/>
  <c r="M503" i="11"/>
  <c r="L503" i="1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N472" i="11"/>
  <c r="L472" i="11"/>
  <c r="M472" i="11" s="1"/>
  <c r="P471" i="11"/>
  <c r="O471" i="11"/>
  <c r="N470" i="11"/>
  <c r="N469" i="11"/>
  <c r="P468" i="11"/>
  <c r="N468" i="11"/>
  <c r="N467" i="11" s="1"/>
  <c r="M468" i="11"/>
  <c r="L468" i="1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K460" i="11" s="1"/>
  <c r="K458" i="11"/>
  <c r="P456" i="11"/>
  <c r="L456" i="11"/>
  <c r="O456" i="11" s="1"/>
  <c r="P455" i="11"/>
  <c r="O455" i="11"/>
  <c r="P454" i="11"/>
  <c r="N454" i="11"/>
  <c r="M454" i="11"/>
  <c r="P449" i="11"/>
  <c r="N449" i="11"/>
  <c r="L449" i="11"/>
  <c r="L447" i="11" s="1"/>
  <c r="O447" i="11" s="1"/>
  <c r="P448" i="11"/>
  <c r="O448" i="11"/>
  <c r="P447" i="11"/>
  <c r="N447" i="11"/>
  <c r="M447" i="11"/>
  <c r="P446" i="11"/>
  <c r="N446" i="11"/>
  <c r="N444" i="11" s="1"/>
  <c r="M446" i="11"/>
  <c r="N445" i="11"/>
  <c r="M445" i="11"/>
  <c r="P445" i="11" s="1"/>
  <c r="L445" i="1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J418" i="11" s="1"/>
  <c r="P431" i="11"/>
  <c r="L431" i="11"/>
  <c r="O431" i="11" s="1"/>
  <c r="P430" i="11"/>
  <c r="O430" i="11"/>
  <c r="P429" i="11"/>
  <c r="N429" i="11"/>
  <c r="M429" i="11"/>
  <c r="N424" i="11"/>
  <c r="L424" i="11"/>
  <c r="L422" i="11" s="1"/>
  <c r="P423" i="11"/>
  <c r="O423" i="11"/>
  <c r="P420" i="11"/>
  <c r="N420" i="11"/>
  <c r="M420" i="11"/>
  <c r="L420" i="11"/>
  <c r="O420" i="11" s="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M407" i="11"/>
  <c r="P407" i="11" s="1"/>
  <c r="L407" i="11"/>
  <c r="P406" i="11"/>
  <c r="O406" i="11"/>
  <c r="P403" i="11"/>
  <c r="N403" i="11"/>
  <c r="M403" i="11"/>
  <c r="L403" i="11"/>
  <c r="O403" i="11" s="1"/>
  <c r="J401" i="11"/>
  <c r="I401" i="11"/>
  <c r="K401" i="11" s="1"/>
  <c r="K400" i="11"/>
  <c r="K399" i="11"/>
  <c r="N397" i="11"/>
  <c r="N395" i="11" s="1"/>
  <c r="M397" i="11"/>
  <c r="L397" i="11"/>
  <c r="P396" i="11"/>
  <c r="O396" i="11"/>
  <c r="N394" i="11"/>
  <c r="N392" i="11" s="1"/>
  <c r="M394" i="11"/>
  <c r="M392" i="11" s="1"/>
  <c r="P392" i="11" s="1"/>
  <c r="L394" i="11"/>
  <c r="O394" i="11" s="1"/>
  <c r="P393" i="11"/>
  <c r="O393" i="11"/>
  <c r="P390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M350" i="11"/>
  <c r="M348" i="11" s="1"/>
  <c r="L350" i="1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M336" i="11"/>
  <c r="M334" i="11" s="1"/>
  <c r="P334" i="11" s="1"/>
  <c r="L336" i="11"/>
  <c r="P335" i="11"/>
  <c r="O335" i="11"/>
  <c r="N333" i="11"/>
  <c r="M333" i="11"/>
  <c r="L333" i="11"/>
  <c r="L331" i="11" s="1"/>
  <c r="P332" i="11"/>
  <c r="O332" i="11"/>
  <c r="O329" i="11"/>
  <c r="N329" i="11"/>
  <c r="M329" i="11"/>
  <c r="P329" i="11" s="1"/>
  <c r="L329" i="1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P320" i="11" s="1"/>
  <c r="L320" i="11"/>
  <c r="O320" i="11" s="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P306" i="11" s="1"/>
  <c r="L306" i="11"/>
  <c r="P305" i="11"/>
  <c r="O305" i="11"/>
  <c r="N303" i="11"/>
  <c r="N301" i="11" s="1"/>
  <c r="M303" i="11"/>
  <c r="P303" i="11" s="1"/>
  <c r="L303" i="1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L285" i="11"/>
  <c r="O285" i="11" s="1"/>
  <c r="P284" i="11"/>
  <c r="O284" i="11"/>
  <c r="N282" i="11"/>
  <c r="M282" i="11"/>
  <c r="L282" i="11"/>
  <c r="P281" i="11"/>
  <c r="O281" i="11"/>
  <c r="P278" i="11"/>
  <c r="N278" i="11"/>
  <c r="M278" i="11"/>
  <c r="L278" i="11"/>
  <c r="J276" i="11"/>
  <c r="I271" i="11"/>
  <c r="I260" i="11" s="1"/>
  <c r="N269" i="11"/>
  <c r="N267" i="11" s="1"/>
  <c r="M269" i="11"/>
  <c r="P269" i="11" s="1"/>
  <c r="L269" i="11"/>
  <c r="P268" i="11"/>
  <c r="O268" i="11"/>
  <c r="N266" i="11"/>
  <c r="N264" i="11" s="1"/>
  <c r="M266" i="11"/>
  <c r="L266" i="11"/>
  <c r="P265" i="11"/>
  <c r="O265" i="11"/>
  <c r="O262" i="11"/>
  <c r="N262" i="11"/>
  <c r="M262" i="11"/>
  <c r="P262" i="11" s="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26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P185" i="11"/>
  <c r="O185" i="11"/>
  <c r="O182" i="11"/>
  <c r="N182" i="11"/>
  <c r="M182" i="11"/>
  <c r="L182" i="11"/>
  <c r="J180" i="11"/>
  <c r="J177" i="11"/>
  <c r="I176" i="11"/>
  <c r="J174" i="11"/>
  <c r="J164" i="11" s="1"/>
  <c r="N173" i="11"/>
  <c r="N171" i="11" s="1"/>
  <c r="M173" i="11"/>
  <c r="P173" i="11" s="1"/>
  <c r="L173" i="11"/>
  <c r="P172" i="11"/>
  <c r="O172" i="11"/>
  <c r="N170" i="11"/>
  <c r="N168" i="11" s="1"/>
  <c r="M170" i="11"/>
  <c r="L170" i="11"/>
  <c r="P169" i="11"/>
  <c r="O169" i="11"/>
  <c r="N166" i="11"/>
  <c r="M166" i="11"/>
  <c r="L166" i="11"/>
  <c r="O166" i="11" s="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N152" i="11" s="1"/>
  <c r="M154" i="11"/>
  <c r="L154" i="11"/>
  <c r="L152" i="11" s="1"/>
  <c r="O152" i="11" s="1"/>
  <c r="P153" i="11"/>
  <c r="O153" i="11"/>
  <c r="O150" i="11"/>
  <c r="N150" i="11"/>
  <c r="M150" i="11"/>
  <c r="P150" i="11" s="1"/>
  <c r="L150" i="11"/>
  <c r="J148" i="11"/>
  <c r="I146" i="11"/>
  <c r="I130" i="11" s="1"/>
  <c r="K130" i="11" s="1"/>
  <c r="I145" i="11"/>
  <c r="K145" i="11" s="1"/>
  <c r="I144" i="11"/>
  <c r="N140" i="1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P136" i="11"/>
  <c r="O136" i="11"/>
  <c r="P133" i="11"/>
  <c r="N133" i="11"/>
  <c r="M133" i="11"/>
  <c r="L133" i="11"/>
  <c r="J130" i="11"/>
  <c r="N127" i="11"/>
  <c r="N125" i="11" s="1"/>
  <c r="M127" i="11"/>
  <c r="M125" i="11" s="1"/>
  <c r="P125" i="11" s="1"/>
  <c r="L127" i="11"/>
  <c r="L125" i="11" s="1"/>
  <c r="O125" i="11" s="1"/>
  <c r="P126" i="11"/>
  <c r="O126" i="11"/>
  <c r="N124" i="11"/>
  <c r="N122" i="11" s="1"/>
  <c r="M124" i="11"/>
  <c r="P124" i="11" s="1"/>
  <c r="L124" i="11"/>
  <c r="L122" i="11" s="1"/>
  <c r="O122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I87" i="11" s="1"/>
  <c r="K87" i="11" s="1"/>
  <c r="J98" i="11"/>
  <c r="J86" i="11" s="1"/>
  <c r="I98" i="11"/>
  <c r="I86" i="11" s="1"/>
  <c r="K86" i="11" s="1"/>
  <c r="N96" i="11"/>
  <c r="N94" i="11" s="1"/>
  <c r="M96" i="11"/>
  <c r="M94" i="11" s="1"/>
  <c r="P94" i="11" s="1"/>
  <c r="L96" i="11"/>
  <c r="L94" i="11" s="1"/>
  <c r="O94" i="11" s="1"/>
  <c r="P95" i="11"/>
  <c r="O95" i="11"/>
  <c r="N93" i="11"/>
  <c r="N91" i="11" s="1"/>
  <c r="M93" i="11"/>
  <c r="M91" i="11" s="1"/>
  <c r="L93" i="11"/>
  <c r="L91" i="11" s="1"/>
  <c r="P92" i="11"/>
  <c r="O92" i="11"/>
  <c r="N89" i="11"/>
  <c r="M89" i="11"/>
  <c r="P89" i="11" s="1"/>
  <c r="L89" i="11"/>
  <c r="O89" i="11" s="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65" i="11" s="1"/>
  <c r="J76" i="11"/>
  <c r="N74" i="11"/>
  <c r="M74" i="11"/>
  <c r="P74" i="11" s="1"/>
  <c r="L74" i="11"/>
  <c r="L72" i="11" s="1"/>
  <c r="O72" i="11" s="1"/>
  <c r="P73" i="11"/>
  <c r="O73" i="11"/>
  <c r="N71" i="11"/>
  <c r="N69" i="11" s="1"/>
  <c r="M71" i="11"/>
  <c r="P71" i="11" s="1"/>
  <c r="L71" i="11"/>
  <c r="O71" i="11" s="1"/>
  <c r="P70" i="11"/>
  <c r="O70" i="11"/>
  <c r="N67" i="11"/>
  <c r="M67" i="11"/>
  <c r="P67" i="11" s="1"/>
  <c r="L67" i="11"/>
  <c r="O67" i="11" s="1"/>
  <c r="J64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L58" i="1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O49" i="11" s="1"/>
  <c r="P48" i="11"/>
  <c r="O48" i="11"/>
  <c r="N46" i="11"/>
  <c r="M46" i="11"/>
  <c r="M44" i="11" s="1"/>
  <c r="L46" i="11"/>
  <c r="P45" i="11"/>
  <c r="O45" i="11"/>
  <c r="P42" i="11"/>
  <c r="N42" i="11"/>
  <c r="M42" i="11"/>
  <c r="L42" i="11"/>
  <c r="O42" i="11" s="1"/>
  <c r="N36" i="11"/>
  <c r="M36" i="11"/>
  <c r="P36" i="11" s="1"/>
  <c r="P35" i="11"/>
  <c r="N35" i="11"/>
  <c r="N34" i="11" s="1"/>
  <c r="M35" i="11"/>
  <c r="L35" i="11"/>
  <c r="L29" i="11" s="1"/>
  <c r="N33" i="11"/>
  <c r="N30" i="11" s="1"/>
  <c r="O32" i="11"/>
  <c r="N32" i="11"/>
  <c r="M32" i="11"/>
  <c r="L32" i="11"/>
  <c r="N29" i="11"/>
  <c r="N28" i="11" s="1"/>
  <c r="O25" i="11"/>
  <c r="N25" i="11"/>
  <c r="M25" i="11"/>
  <c r="L25" i="11"/>
  <c r="P22" i="11"/>
  <c r="N22" i="11"/>
  <c r="M22" i="11"/>
  <c r="L22" i="11"/>
  <c r="O22" i="11" s="1"/>
  <c r="O19" i="11"/>
  <c r="M19" i="11"/>
  <c r="L19" i="11"/>
  <c r="N15" i="11"/>
  <c r="M15" i="11"/>
  <c r="P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P789" i="10"/>
  <c r="N789" i="10"/>
  <c r="M789" i="10"/>
  <c r="L789" i="10"/>
  <c r="O789" i="10" s="1"/>
  <c r="M788" i="10"/>
  <c r="P787" i="10"/>
  <c r="N787" i="10"/>
  <c r="M787" i="10"/>
  <c r="L787" i="10"/>
  <c r="J785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L660" i="10"/>
  <c r="O660" i="10" s="1"/>
  <c r="P659" i="10"/>
  <c r="O659" i="10"/>
  <c r="N658" i="10"/>
  <c r="M658" i="10"/>
  <c r="P658" i="10" s="1"/>
  <c r="P657" i="10"/>
  <c r="M657" i="10"/>
  <c r="O656" i="10"/>
  <c r="N656" i="10"/>
  <c r="M656" i="10"/>
  <c r="M655" i="10" s="1"/>
  <c r="P655" i="10" s="1"/>
  <c r="L656" i="10"/>
  <c r="N655" i="10"/>
  <c r="J654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N629" i="10" s="1"/>
  <c r="M630" i="10"/>
  <c r="P630" i="10" s="1"/>
  <c r="L630" i="10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K594" i="10" s="1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N545" i="10" s="1"/>
  <c r="N544" i="10" s="1"/>
  <c r="M555" i="10"/>
  <c r="P555" i="10" s="1"/>
  <c r="N549" i="10"/>
  <c r="L549" i="10"/>
  <c r="O549" i="10" s="1"/>
  <c r="P548" i="10"/>
  <c r="O548" i="10"/>
  <c r="N547" i="10"/>
  <c r="N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N526" i="10"/>
  <c r="M526" i="10"/>
  <c r="P526" i="10" s="1"/>
  <c r="P525" i="10"/>
  <c r="N525" i="10"/>
  <c r="N523" i="10" s="1"/>
  <c r="M525" i="10"/>
  <c r="O524" i="10"/>
  <c r="N524" i="10"/>
  <c r="M524" i="10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O505" i="10"/>
  <c r="M505" i="10"/>
  <c r="P505" i="10" s="1"/>
  <c r="L505" i="10"/>
  <c r="P504" i="10"/>
  <c r="M504" i="10"/>
  <c r="L504" i="10"/>
  <c r="O503" i="10"/>
  <c r="N503" i="10"/>
  <c r="M503" i="10"/>
  <c r="P503" i="10" s="1"/>
  <c r="L503" i="10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N472" i="10"/>
  <c r="L472" i="10"/>
  <c r="L470" i="10" s="1"/>
  <c r="O470" i="10" s="1"/>
  <c r="P471" i="10"/>
  <c r="O471" i="10"/>
  <c r="N470" i="10"/>
  <c r="N469" i="10"/>
  <c r="P468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M449" i="10" s="1"/>
  <c r="P448" i="10"/>
  <c r="O448" i="10"/>
  <c r="N447" i="10"/>
  <c r="N446" i="10"/>
  <c r="P445" i="10"/>
  <c r="N445" i="10"/>
  <c r="N444" i="10" s="1"/>
  <c r="M445" i="10"/>
  <c r="L445" i="10"/>
  <c r="J443" i="10"/>
  <c r="J442" i="10"/>
  <c r="I441" i="10"/>
  <c r="K441" i="10" s="1"/>
  <c r="I440" i="10"/>
  <c r="I439" i="10"/>
  <c r="I438" i="10"/>
  <c r="K438" i="10" s="1"/>
  <c r="I437" i="10"/>
  <c r="K437" i="10" s="1"/>
  <c r="I435" i="10"/>
  <c r="K435" i="10" s="1"/>
  <c r="J434" i="10"/>
  <c r="P431" i="10"/>
  <c r="L431" i="10"/>
  <c r="L429" i="10" s="1"/>
  <c r="O429" i="10" s="1"/>
  <c r="P430" i="10"/>
  <c r="O430" i="10"/>
  <c r="N429" i="10"/>
  <c r="M429" i="10"/>
  <c r="P429" i="10" s="1"/>
  <c r="N424" i="10"/>
  <c r="N421" i="10" s="1"/>
  <c r="N419" i="10" s="1"/>
  <c r="L424" i="10"/>
  <c r="P423" i="10"/>
  <c r="O423" i="10"/>
  <c r="N422" i="10"/>
  <c r="O420" i="10"/>
  <c r="N420" i="10"/>
  <c r="M420" i="10"/>
  <c r="L420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P407" i="10" s="1"/>
  <c r="L407" i="10"/>
  <c r="O407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L394" i="10"/>
  <c r="P393" i="10"/>
  <c r="O393" i="10"/>
  <c r="N390" i="10"/>
  <c r="M390" i="10"/>
  <c r="P390" i="10" s="1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L351" i="10" s="1"/>
  <c r="P352" i="10"/>
  <c r="O352" i="10"/>
  <c r="N350" i="10"/>
  <c r="N348" i="10" s="1"/>
  <c r="M350" i="10"/>
  <c r="L350" i="10"/>
  <c r="L348" i="10" s="1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O334" i="10" s="1"/>
  <c r="P335" i="10"/>
  <c r="O335" i="10"/>
  <c r="N333" i="10"/>
  <c r="M333" i="10"/>
  <c r="M331" i="10" s="1"/>
  <c r="L333" i="10"/>
  <c r="P332" i="10"/>
  <c r="O332" i="10"/>
  <c r="O329" i="10"/>
  <c r="N329" i="10"/>
  <c r="M329" i="10"/>
  <c r="P329" i="10" s="1"/>
  <c r="L329" i="10"/>
  <c r="I327" i="10"/>
  <c r="I325" i="10"/>
  <c r="K325" i="10" s="1"/>
  <c r="N323" i="10"/>
  <c r="N321" i="10" s="1"/>
  <c r="M323" i="10"/>
  <c r="L323" i="10"/>
  <c r="O323" i="10" s="1"/>
  <c r="P322" i="10"/>
  <c r="O322" i="10"/>
  <c r="N320" i="10"/>
  <c r="N318" i="10" s="1"/>
  <c r="M320" i="10"/>
  <c r="P320" i="10" s="1"/>
  <c r="L320" i="10"/>
  <c r="L318" i="10" s="1"/>
  <c r="O318" i="10" s="1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K275" i="10" s="1"/>
  <c r="I287" i="10"/>
  <c r="I276" i="10" s="1"/>
  <c r="K276" i="10" s="1"/>
  <c r="N285" i="10"/>
  <c r="N283" i="10" s="1"/>
  <c r="M285" i="10"/>
  <c r="L285" i="10"/>
  <c r="P284" i="10"/>
  <c r="O284" i="10"/>
  <c r="N282" i="10"/>
  <c r="N280" i="10" s="1"/>
  <c r="M282" i="10"/>
  <c r="P282" i="10" s="1"/>
  <c r="L282" i="10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N264" i="10" s="1"/>
  <c r="M266" i="10"/>
  <c r="L266" i="10"/>
  <c r="P265" i="10"/>
  <c r="O265" i="10"/>
  <c r="P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N227" i="10"/>
  <c r="J226" i="10"/>
  <c r="J180" i="10" s="1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M186" i="10"/>
  <c r="M184" i="10" s="1"/>
  <c r="L186" i="10"/>
  <c r="L184" i="10" s="1"/>
  <c r="P185" i="10"/>
  <c r="O185" i="10"/>
  <c r="P182" i="10"/>
  <c r="O182" i="10"/>
  <c r="N182" i="10"/>
  <c r="M182" i="10"/>
  <c r="L182" i="10"/>
  <c r="J177" i="10"/>
  <c r="J164" i="10" s="1"/>
  <c r="I176" i="10"/>
  <c r="K176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M170" i="10"/>
  <c r="M168" i="10" s="1"/>
  <c r="L170" i="10"/>
  <c r="L168" i="10" s="1"/>
  <c r="P169" i="10"/>
  <c r="O169" i="10"/>
  <c r="P166" i="10"/>
  <c r="N166" i="10"/>
  <c r="M166" i="10"/>
  <c r="L166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M154" i="10"/>
  <c r="P154" i="10" s="1"/>
  <c r="L154" i="10"/>
  <c r="O154" i="10" s="1"/>
  <c r="P153" i="10"/>
  <c r="O153" i="10"/>
  <c r="P150" i="10"/>
  <c r="N150" i="10"/>
  <c r="M150" i="10"/>
  <c r="L150" i="10"/>
  <c r="J148" i="10"/>
  <c r="I146" i="10"/>
  <c r="K146" i="10" s="1"/>
  <c r="I145" i="10"/>
  <c r="I144" i="10"/>
  <c r="N140" i="10"/>
  <c r="N138" i="10" s="1"/>
  <c r="M140" i="10"/>
  <c r="P140" i="10" s="1"/>
  <c r="L140" i="10"/>
  <c r="L138" i="10" s="1"/>
  <c r="O138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O133" i="10"/>
  <c r="N133" i="10"/>
  <c r="M133" i="10"/>
  <c r="P133" i="10" s="1"/>
  <c r="L133" i="10"/>
  <c r="J130" i="10"/>
  <c r="N127" i="10"/>
  <c r="M127" i="10"/>
  <c r="P127" i="10" s="1"/>
  <c r="L127" i="10"/>
  <c r="L125" i="10" s="1"/>
  <c r="O125" i="10" s="1"/>
  <c r="P126" i="10"/>
  <c r="O126" i="10"/>
  <c r="N124" i="10"/>
  <c r="N122" i="10" s="1"/>
  <c r="M124" i="10"/>
  <c r="P124" i="10" s="1"/>
  <c r="L124" i="10"/>
  <c r="O124" i="10" s="1"/>
  <c r="P123" i="10"/>
  <c r="O123" i="10"/>
  <c r="P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I87" i="10" s="1"/>
  <c r="K87" i="10" s="1"/>
  <c r="J98" i="10"/>
  <c r="I98" i="10"/>
  <c r="I86" i="10" s="1"/>
  <c r="K86" i="10" s="1"/>
  <c r="N96" i="10"/>
  <c r="N94" i="10" s="1"/>
  <c r="M96" i="10"/>
  <c r="M94" i="10" s="1"/>
  <c r="P94" i="10" s="1"/>
  <c r="L96" i="10"/>
  <c r="L94" i="10" s="1"/>
  <c r="O94" i="10" s="1"/>
  <c r="P95" i="10"/>
  <c r="O95" i="10"/>
  <c r="N93" i="10"/>
  <c r="N91" i="10" s="1"/>
  <c r="M93" i="10"/>
  <c r="M91" i="10" s="1"/>
  <c r="L93" i="10"/>
  <c r="P92" i="10"/>
  <c r="O92" i="10"/>
  <c r="P89" i="10"/>
  <c r="O89" i="10"/>
  <c r="N89" i="10"/>
  <c r="M89" i="10"/>
  <c r="L89" i="10"/>
  <c r="J86" i="10"/>
  <c r="I84" i="10"/>
  <c r="K84" i="10" s="1"/>
  <c r="I83" i="10"/>
  <c r="K83" i="10" s="1"/>
  <c r="I82" i="10"/>
  <c r="K82" i="10" s="1"/>
  <c r="I81" i="10"/>
  <c r="I80" i="10"/>
  <c r="I79" i="10"/>
  <c r="K79" i="10" s="1"/>
  <c r="I78" i="10"/>
  <c r="K78" i="10" s="1"/>
  <c r="J77" i="10"/>
  <c r="J76" i="10"/>
  <c r="N74" i="10"/>
  <c r="N72" i="10" s="1"/>
  <c r="M74" i="10"/>
  <c r="L74" i="10"/>
  <c r="L72" i="10" s="1"/>
  <c r="O72" i="10" s="1"/>
  <c r="P73" i="10"/>
  <c r="O73" i="10"/>
  <c r="N71" i="10"/>
  <c r="N69" i="10" s="1"/>
  <c r="M71" i="10"/>
  <c r="P71" i="10" s="1"/>
  <c r="L71" i="10"/>
  <c r="L69" i="10" s="1"/>
  <c r="O69" i="10" s="1"/>
  <c r="P70" i="10"/>
  <c r="O70" i="10"/>
  <c r="O67" i="10"/>
  <c r="N67" i="10"/>
  <c r="M67" i="10"/>
  <c r="P67" i="10" s="1"/>
  <c r="L67" i="10"/>
  <c r="J65" i="10"/>
  <c r="J64" i="10"/>
  <c r="N61" i="10"/>
  <c r="N59" i="10" s="1"/>
  <c r="M61" i="10"/>
  <c r="P61" i="10" s="1"/>
  <c r="L61" i="10"/>
  <c r="L59" i="10" s="1"/>
  <c r="O59" i="10" s="1"/>
  <c r="P60" i="10"/>
  <c r="O60" i="10"/>
  <c r="N58" i="10"/>
  <c r="N56" i="10" s="1"/>
  <c r="M58" i="10"/>
  <c r="M56" i="10" s="1"/>
  <c r="L58" i="10"/>
  <c r="L56" i="10" s="1"/>
  <c r="P57" i="10"/>
  <c r="O57" i="10"/>
  <c r="P54" i="10"/>
  <c r="N54" i="10"/>
  <c r="M54" i="10"/>
  <c r="L54" i="10"/>
  <c r="O54" i="10" s="1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O42" i="10"/>
  <c r="N42" i="10"/>
  <c r="M42" i="10"/>
  <c r="P42" i="10" s="1"/>
  <c r="L42" i="10"/>
  <c r="P36" i="10"/>
  <c r="N36" i="10"/>
  <c r="M36" i="10"/>
  <c r="O35" i="10"/>
  <c r="N35" i="10"/>
  <c r="M35" i="10"/>
  <c r="M34" i="10" s="1"/>
  <c r="L35" i="10"/>
  <c r="P34" i="10"/>
  <c r="N34" i="10"/>
  <c r="N33" i="10"/>
  <c r="N31" i="10" s="1"/>
  <c r="P32" i="10"/>
  <c r="N32" i="10"/>
  <c r="N29" i="10" s="1"/>
  <c r="M32" i="10"/>
  <c r="L32" i="10"/>
  <c r="O32" i="10" s="1"/>
  <c r="L29" i="10"/>
  <c r="O29" i="10" s="1"/>
  <c r="O25" i="10"/>
  <c r="N25" i="10"/>
  <c r="N15" i="10" s="1"/>
  <c r="M25" i="10"/>
  <c r="M19" i="10" s="1"/>
  <c r="L25" i="10"/>
  <c r="P22" i="10"/>
  <c r="N22" i="10"/>
  <c r="M22" i="10"/>
  <c r="L22" i="10"/>
  <c r="L19" i="10" s="1"/>
  <c r="N19" i="10"/>
  <c r="L15" i="10"/>
  <c r="O15" i="10" s="1"/>
  <c r="P12" i="10"/>
  <c r="N12" i="10"/>
  <c r="N9" i="10" s="1"/>
  <c r="M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O791" i="9" s="1"/>
  <c r="P790" i="9"/>
  <c r="O790" i="9"/>
  <c r="P789" i="9"/>
  <c r="M789" i="9"/>
  <c r="M788" i="9"/>
  <c r="L788" i="9"/>
  <c r="O788" i="9" s="1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N685" i="9" s="1"/>
  <c r="L690" i="9"/>
  <c r="O690" i="9" s="1"/>
  <c r="N688" i="9"/>
  <c r="M688" i="9"/>
  <c r="P688" i="9" s="1"/>
  <c r="M687" i="9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3" i="9" s="1"/>
  <c r="P667" i="9"/>
  <c r="O667" i="9"/>
  <c r="P666" i="9"/>
  <c r="O666" i="9"/>
  <c r="P665" i="9"/>
  <c r="N665" i="9"/>
  <c r="M665" i="9"/>
  <c r="L665" i="9"/>
  <c r="O665" i="9" s="1"/>
  <c r="N660" i="9"/>
  <c r="L660" i="9"/>
  <c r="L657" i="9" s="1"/>
  <c r="P659" i="9"/>
  <c r="O659" i="9"/>
  <c r="N657" i="9"/>
  <c r="P656" i="9"/>
  <c r="O656" i="9"/>
  <c r="N656" i="9"/>
  <c r="N655" i="9" s="1"/>
  <c r="M656" i="9"/>
  <c r="L656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N629" i="9" s="1"/>
  <c r="L634" i="9"/>
  <c r="O634" i="9" s="1"/>
  <c r="P633" i="9"/>
  <c r="O633" i="9"/>
  <c r="N632" i="9"/>
  <c r="M632" i="9"/>
  <c r="P632" i="9" s="1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82" i="9"/>
  <c r="J577" i="9"/>
  <c r="I577" i="9"/>
  <c r="K577" i="9" s="1"/>
  <c r="J576" i="9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P555" i="9"/>
  <c r="N555" i="9"/>
  <c r="M555" i="9"/>
  <c r="L555" i="9"/>
  <c r="O555" i="9" s="1"/>
  <c r="N549" i="9"/>
  <c r="L549" i="9"/>
  <c r="P548" i="9"/>
  <c r="O548" i="9"/>
  <c r="N546" i="9"/>
  <c r="P545" i="9"/>
  <c r="O545" i="9"/>
  <c r="N545" i="9"/>
  <c r="N544" i="9" s="1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L533" i="9" s="1"/>
  <c r="O533" i="9" s="1"/>
  <c r="P534" i="9"/>
  <c r="O534" i="9"/>
  <c r="P533" i="9"/>
  <c r="N533" i="9"/>
  <c r="M533" i="9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N524" i="9"/>
  <c r="M524" i="9"/>
  <c r="P524" i="9" s="1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N502" i="9" s="1"/>
  <c r="P506" i="9"/>
  <c r="O506" i="9"/>
  <c r="N505" i="9"/>
  <c r="M505" i="9"/>
  <c r="P505" i="9" s="1"/>
  <c r="L505" i="9"/>
  <c r="O505" i="9" s="1"/>
  <c r="M504" i="9"/>
  <c r="L504" i="9"/>
  <c r="O504" i="9" s="1"/>
  <c r="P503" i="9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N472" i="9"/>
  <c r="N470" i="9" s="1"/>
  <c r="L472" i="9"/>
  <c r="P471" i="9"/>
  <c r="O471" i="9"/>
  <c r="N469" i="9"/>
  <c r="N467" i="9" s="1"/>
  <c r="N468" i="9"/>
  <c r="M468" i="9"/>
  <c r="L468" i="9"/>
  <c r="O468" i="9" s="1"/>
  <c r="J466" i="9"/>
  <c r="I466" i="9"/>
  <c r="J465" i="9"/>
  <c r="I465" i="9"/>
  <c r="K465" i="9" s="1"/>
  <c r="I464" i="9"/>
  <c r="I463" i="9"/>
  <c r="I462" i="9"/>
  <c r="I443" i="9" s="1"/>
  <c r="K443" i="9" s="1"/>
  <c r="I460" i="9"/>
  <c r="K458" i="9"/>
  <c r="P456" i="9"/>
  <c r="L456" i="9"/>
  <c r="L454" i="9" s="1"/>
  <c r="O454" i="9" s="1"/>
  <c r="P455" i="9"/>
  <c r="O455" i="9"/>
  <c r="P454" i="9"/>
  <c r="N454" i="9"/>
  <c r="M454" i="9"/>
  <c r="N449" i="9"/>
  <c r="N447" i="9" s="1"/>
  <c r="L449" i="9"/>
  <c r="L447" i="9" s="1"/>
  <c r="O447" i="9" s="1"/>
  <c r="P448" i="9"/>
  <c r="O448" i="9"/>
  <c r="N445" i="9"/>
  <c r="M445" i="9"/>
  <c r="P445" i="9" s="1"/>
  <c r="L445" i="9"/>
  <c r="O445" i="9" s="1"/>
  <c r="J443" i="9"/>
  <c r="J442" i="9"/>
  <c r="I441" i="9"/>
  <c r="K441" i="9" s="1"/>
  <c r="I440" i="9"/>
  <c r="K440" i="9" s="1"/>
  <c r="I439" i="9"/>
  <c r="I438" i="9"/>
  <c r="K438" i="9" s="1"/>
  <c r="I437" i="9"/>
  <c r="K437" i="9" s="1"/>
  <c r="I435" i="9"/>
  <c r="I433" i="9" s="1"/>
  <c r="J434" i="9"/>
  <c r="J418" i="9" s="1"/>
  <c r="P431" i="9"/>
  <c r="L431" i="9"/>
  <c r="P430" i="9"/>
  <c r="O430" i="9"/>
  <c r="P429" i="9"/>
  <c r="N429" i="9"/>
  <c r="M429" i="9"/>
  <c r="N424" i="9"/>
  <c r="L424" i="9"/>
  <c r="L422" i="9" s="1"/>
  <c r="O422" i="9" s="1"/>
  <c r="P423" i="9"/>
  <c r="O423" i="9"/>
  <c r="N422" i="9"/>
  <c r="N421" i="9"/>
  <c r="N420" i="9"/>
  <c r="M420" i="9"/>
  <c r="L420" i="9"/>
  <c r="O420" i="9" s="1"/>
  <c r="K413" i="9"/>
  <c r="K412" i="9"/>
  <c r="N410" i="9"/>
  <c r="N408" i="9" s="1"/>
  <c r="M410" i="9"/>
  <c r="P410" i="9" s="1"/>
  <c r="L410" i="9"/>
  <c r="P409" i="9"/>
  <c r="O409" i="9"/>
  <c r="N407" i="9"/>
  <c r="N405" i="9" s="1"/>
  <c r="M407" i="9"/>
  <c r="L407" i="9"/>
  <c r="O407" i="9" s="1"/>
  <c r="P406" i="9"/>
  <c r="O406" i="9"/>
  <c r="N403" i="9"/>
  <c r="M403" i="9"/>
  <c r="P403" i="9" s="1"/>
  <c r="L403" i="9"/>
  <c r="O403" i="9" s="1"/>
  <c r="J401" i="9"/>
  <c r="I401" i="9"/>
  <c r="K401" i="9" s="1"/>
  <c r="K400" i="9"/>
  <c r="K399" i="9"/>
  <c r="N397" i="9"/>
  <c r="N395" i="9" s="1"/>
  <c r="M397" i="9"/>
  <c r="M395" i="9" s="1"/>
  <c r="P395" i="9" s="1"/>
  <c r="L397" i="9"/>
  <c r="L395" i="9" s="1"/>
  <c r="O395" i="9" s="1"/>
  <c r="P396" i="9"/>
  <c r="O396" i="9"/>
  <c r="N394" i="9"/>
  <c r="N392" i="9" s="1"/>
  <c r="M394" i="9"/>
  <c r="M392" i="9" s="1"/>
  <c r="P392" i="9" s="1"/>
  <c r="L394" i="9"/>
  <c r="L392" i="9" s="1"/>
  <c r="O392" i="9" s="1"/>
  <c r="P393" i="9"/>
  <c r="O393" i="9"/>
  <c r="O390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L351" i="9" s="1"/>
  <c r="P352" i="9"/>
  <c r="O352" i="9"/>
  <c r="N350" i="9"/>
  <c r="N348" i="9" s="1"/>
  <c r="M350" i="9"/>
  <c r="L350" i="9"/>
  <c r="L348" i="9" s="1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O336" i="9" s="1"/>
  <c r="P335" i="9"/>
  <c r="O335" i="9"/>
  <c r="N333" i="9"/>
  <c r="N331" i="9" s="1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I314" i="9" s="1"/>
  <c r="K314" i="9" s="1"/>
  <c r="N323" i="9"/>
  <c r="N321" i="9" s="1"/>
  <c r="M323" i="9"/>
  <c r="P323" i="9" s="1"/>
  <c r="L323" i="9"/>
  <c r="P322" i="9"/>
  <c r="O322" i="9"/>
  <c r="N320" i="9"/>
  <c r="N318" i="9" s="1"/>
  <c r="M320" i="9"/>
  <c r="P320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N306" i="9"/>
  <c r="N304" i="9" s="1"/>
  <c r="M306" i="9"/>
  <c r="M304" i="9" s="1"/>
  <c r="P304" i="9" s="1"/>
  <c r="L306" i="9"/>
  <c r="O306" i="9" s="1"/>
  <c r="P305" i="9"/>
  <c r="O305" i="9"/>
  <c r="N303" i="9"/>
  <c r="M303" i="9"/>
  <c r="M301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I276" i="9" s="1"/>
  <c r="K276" i="9" s="1"/>
  <c r="N285" i="9"/>
  <c r="N283" i="9" s="1"/>
  <c r="M285" i="9"/>
  <c r="P285" i="9" s="1"/>
  <c r="L285" i="9"/>
  <c r="P284" i="9"/>
  <c r="O284" i="9"/>
  <c r="N282" i="9"/>
  <c r="N280" i="9" s="1"/>
  <c r="M282" i="9"/>
  <c r="P282" i="9" s="1"/>
  <c r="L282" i="9"/>
  <c r="O282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O269" i="9" s="1"/>
  <c r="P268" i="9"/>
  <c r="O268" i="9"/>
  <c r="N266" i="9"/>
  <c r="M266" i="9"/>
  <c r="M264" i="9" s="1"/>
  <c r="P264" i="9" s="1"/>
  <c r="L266" i="9"/>
  <c r="L264" i="9" s="1"/>
  <c r="P265" i="9"/>
  <c r="O265" i="9"/>
  <c r="O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L184" i="9" s="1"/>
  <c r="P185" i="9"/>
  <c r="O185" i="9"/>
  <c r="P182" i="9"/>
  <c r="N182" i="9"/>
  <c r="M182" i="9"/>
  <c r="L182" i="9"/>
  <c r="O182" i="9" s="1"/>
  <c r="J177" i="9"/>
  <c r="I176" i="9"/>
  <c r="I174" i="9" s="1"/>
  <c r="J174" i="9"/>
  <c r="N173" i="9"/>
  <c r="N171" i="9" s="1"/>
  <c r="M173" i="9"/>
  <c r="P173" i="9" s="1"/>
  <c r="L173" i="9"/>
  <c r="O173" i="9" s="1"/>
  <c r="P172" i="9"/>
  <c r="O172" i="9"/>
  <c r="N170" i="9"/>
  <c r="N168" i="9" s="1"/>
  <c r="M170" i="9"/>
  <c r="L170" i="9"/>
  <c r="P169" i="9"/>
  <c r="O169" i="9"/>
  <c r="N166" i="9"/>
  <c r="M166" i="9"/>
  <c r="L166" i="9"/>
  <c r="O166" i="9" s="1"/>
  <c r="J164" i="9"/>
  <c r="I159" i="9"/>
  <c r="K159" i="9" s="1"/>
  <c r="N157" i="9"/>
  <c r="N155" i="9" s="1"/>
  <c r="M157" i="9"/>
  <c r="L157" i="9"/>
  <c r="L155" i="9" s="1"/>
  <c r="O155" i="9" s="1"/>
  <c r="P156" i="9"/>
  <c r="O156" i="9"/>
  <c r="N154" i="9"/>
  <c r="N152" i="9" s="1"/>
  <c r="M154" i="9"/>
  <c r="M152" i="9" s="1"/>
  <c r="P152" i="9" s="1"/>
  <c r="L154" i="9"/>
  <c r="O154" i="9" s="1"/>
  <c r="P153" i="9"/>
  <c r="O153" i="9"/>
  <c r="P150" i="9"/>
  <c r="N150" i="9"/>
  <c r="M150" i="9"/>
  <c r="L150" i="9"/>
  <c r="O150" i="9" s="1"/>
  <c r="J148" i="9"/>
  <c r="I146" i="9"/>
  <c r="I130" i="9" s="1"/>
  <c r="K130" i="9" s="1"/>
  <c r="I145" i="9"/>
  <c r="I144" i="9"/>
  <c r="N140" i="9"/>
  <c r="N138" i="9" s="1"/>
  <c r="M140" i="9"/>
  <c r="L140" i="9"/>
  <c r="P139" i="9"/>
  <c r="O139" i="9"/>
  <c r="N137" i="9"/>
  <c r="M137" i="9"/>
  <c r="M135" i="9" s="1"/>
  <c r="L137" i="9"/>
  <c r="P136" i="9"/>
  <c r="O136" i="9"/>
  <c r="P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M124" i="9"/>
  <c r="M122" i="9" s="1"/>
  <c r="P122" i="9" s="1"/>
  <c r="L124" i="9"/>
  <c r="P123" i="9"/>
  <c r="O123" i="9"/>
  <c r="P120" i="9"/>
  <c r="N120" i="9"/>
  <c r="M120" i="9"/>
  <c r="L120" i="9"/>
  <c r="O120" i="9" s="1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I87" i="9" s="1"/>
  <c r="J98" i="9"/>
  <c r="J86" i="9" s="1"/>
  <c r="I98" i="9"/>
  <c r="I86" i="9" s="1"/>
  <c r="N96" i="9"/>
  <c r="N94" i="9" s="1"/>
  <c r="M96" i="9"/>
  <c r="P96" i="9" s="1"/>
  <c r="L96" i="9"/>
  <c r="O96" i="9" s="1"/>
  <c r="P95" i="9"/>
  <c r="O95" i="9"/>
  <c r="N93" i="9"/>
  <c r="M93" i="9"/>
  <c r="M91" i="9" s="1"/>
  <c r="L93" i="9"/>
  <c r="L91" i="9" s="1"/>
  <c r="P92" i="9"/>
  <c r="O92" i="9"/>
  <c r="O89" i="9"/>
  <c r="N89" i="9"/>
  <c r="M89" i="9"/>
  <c r="P89" i="9" s="1"/>
  <c r="L89" i="9"/>
  <c r="I84" i="9"/>
  <c r="K84" i="9" s="1"/>
  <c r="I83" i="9"/>
  <c r="I82" i="9"/>
  <c r="K82" i="9" s="1"/>
  <c r="I81" i="9"/>
  <c r="K81" i="9" s="1"/>
  <c r="I80" i="9"/>
  <c r="I79" i="9"/>
  <c r="K79" i="9" s="1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M69" i="9" s="1"/>
  <c r="L71" i="9"/>
  <c r="P70" i="9"/>
  <c r="O70" i="9"/>
  <c r="O67" i="9"/>
  <c r="N67" i="9"/>
  <c r="M67" i="9"/>
  <c r="P67" i="9" s="1"/>
  <c r="L67" i="9"/>
  <c r="J65" i="9"/>
  <c r="J64" i="9"/>
  <c r="N61" i="9"/>
  <c r="N59" i="9" s="1"/>
  <c r="M61" i="9"/>
  <c r="L61" i="9"/>
  <c r="L59" i="9" s="1"/>
  <c r="O59" i="9" s="1"/>
  <c r="P60" i="9"/>
  <c r="O60" i="9"/>
  <c r="N58" i="9"/>
  <c r="N56" i="9" s="1"/>
  <c r="M58" i="9"/>
  <c r="L58" i="9"/>
  <c r="L56" i="9" s="1"/>
  <c r="P57" i="9"/>
  <c r="O57" i="9"/>
  <c r="P54" i="9"/>
  <c r="N54" i="9"/>
  <c r="M54" i="9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M44" i="9" s="1"/>
  <c r="L46" i="9"/>
  <c r="P45" i="9"/>
  <c r="O45" i="9"/>
  <c r="O42" i="9"/>
  <c r="N42" i="9"/>
  <c r="M42" i="9"/>
  <c r="P42" i="9" s="1"/>
  <c r="L42" i="9"/>
  <c r="P36" i="9"/>
  <c r="N36" i="9"/>
  <c r="N34" i="9" s="1"/>
  <c r="M36" i="9"/>
  <c r="O35" i="9"/>
  <c r="N35" i="9"/>
  <c r="M35" i="9"/>
  <c r="P35" i="9" s="1"/>
  <c r="L35" i="9"/>
  <c r="N33" i="9"/>
  <c r="P32" i="9"/>
  <c r="N32" i="9"/>
  <c r="M32" i="9"/>
  <c r="L32" i="9"/>
  <c r="O32" i="9" s="1"/>
  <c r="N30" i="9"/>
  <c r="M29" i="9"/>
  <c r="P29" i="9" s="1"/>
  <c r="N25" i="9"/>
  <c r="M25" i="9"/>
  <c r="P25" i="9" s="1"/>
  <c r="L25" i="9"/>
  <c r="O25" i="9" s="1"/>
  <c r="O22" i="9"/>
  <c r="N22" i="9"/>
  <c r="M22" i="9"/>
  <c r="P22" i="9" s="1"/>
  <c r="L22" i="9"/>
  <c r="N19" i="9"/>
  <c r="L19" i="9"/>
  <c r="O19" i="9" s="1"/>
  <c r="M15" i="9"/>
  <c r="P15" i="9" s="1"/>
  <c r="P12" i="9"/>
  <c r="N12" i="9"/>
  <c r="M12" i="9"/>
  <c r="L12" i="9"/>
  <c r="O12" i="9" s="1"/>
  <c r="M9" i="9"/>
  <c r="P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O808" i="8"/>
  <c r="N808" i="8"/>
  <c r="M808" i="8"/>
  <c r="L808" i="8"/>
  <c r="O807" i="8"/>
  <c r="N807" i="8"/>
  <c r="N805" i="8" s="1"/>
  <c r="M807" i="8"/>
  <c r="P807" i="8" s="1"/>
  <c r="L807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O791" i="8" s="1"/>
  <c r="P790" i="8"/>
  <c r="O790" i="8"/>
  <c r="N789" i="8"/>
  <c r="M789" i="8"/>
  <c r="P789" i="8" s="1"/>
  <c r="N788" i="8"/>
  <c r="N786" i="8" s="1"/>
  <c r="M788" i="8"/>
  <c r="P788" i="8" s="1"/>
  <c r="N787" i="8"/>
  <c r="M787" i="8"/>
  <c r="L787" i="8"/>
  <c r="O787" i="8" s="1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O772" i="8"/>
  <c r="N772" i="8"/>
  <c r="M772" i="8"/>
  <c r="P772" i="8" s="1"/>
  <c r="L772" i="8"/>
  <c r="N771" i="8"/>
  <c r="M771" i="8"/>
  <c r="P771" i="8" s="1"/>
  <c r="L771" i="8"/>
  <c r="O771" i="8" s="1"/>
  <c r="M770" i="8"/>
  <c r="P770" i="8" s="1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P739" i="8"/>
  <c r="O739" i="8"/>
  <c r="N739" i="8"/>
  <c r="M739" i="8"/>
  <c r="L739" i="8"/>
  <c r="O738" i="8"/>
  <c r="N738" i="8"/>
  <c r="M738" i="8"/>
  <c r="P738" i="8" s="1"/>
  <c r="L738" i="8"/>
  <c r="M737" i="8"/>
  <c r="P737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0" i="8"/>
  <c r="L690" i="8"/>
  <c r="O690" i="8" s="1"/>
  <c r="N688" i="8"/>
  <c r="N687" i="8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O660" i="8" s="1"/>
  <c r="P659" i="8"/>
  <c r="O659" i="8"/>
  <c r="N658" i="8"/>
  <c r="M658" i="8"/>
  <c r="P658" i="8" s="1"/>
  <c r="N657" i="8"/>
  <c r="M657" i="8"/>
  <c r="P657" i="8" s="1"/>
  <c r="P656" i="8"/>
  <c r="N656" i="8"/>
  <c r="M656" i="8"/>
  <c r="M655" i="8" s="1"/>
  <c r="L656" i="8"/>
  <c r="O656" i="8" s="1"/>
  <c r="P655" i="8"/>
  <c r="N655" i="8"/>
  <c r="J654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N631" i="8"/>
  <c r="N629" i="8" s="1"/>
  <c r="M631" i="8"/>
  <c r="P631" i="8" s="1"/>
  <c r="N630" i="8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K594" i="8" s="1"/>
  <c r="I593" i="8"/>
  <c r="J583" i="8"/>
  <c r="J582" i="8"/>
  <c r="J576" i="8" s="1"/>
  <c r="J559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N549" i="8"/>
  <c r="L549" i="8"/>
  <c r="L546" i="8" s="1"/>
  <c r="P548" i="8"/>
  <c r="O548" i="8"/>
  <c r="N547" i="8"/>
  <c r="N546" i="8"/>
  <c r="O545" i="8"/>
  <c r="N545" i="8"/>
  <c r="N544" i="8" s="1"/>
  <c r="L545" i="8"/>
  <c r="J543" i="8"/>
  <c r="I542" i="8"/>
  <c r="K542" i="8" s="1"/>
  <c r="I541" i="8"/>
  <c r="K541" i="8" s="1"/>
  <c r="I540" i="8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N523" i="8" s="1"/>
  <c r="L528" i="8"/>
  <c r="L526" i="8" s="1"/>
  <c r="O526" i="8" s="1"/>
  <c r="P527" i="8"/>
  <c r="O527" i="8"/>
  <c r="P526" i="8"/>
  <c r="N526" i="8"/>
  <c r="M526" i="8"/>
  <c r="P525" i="8"/>
  <c r="M525" i="8"/>
  <c r="O524" i="8"/>
  <c r="N524" i="8"/>
  <c r="M524" i="8"/>
  <c r="P524" i="8" s="1"/>
  <c r="L524" i="8"/>
  <c r="M523" i="8"/>
  <c r="P523" i="8" s="1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O505" i="8"/>
  <c r="N505" i="8"/>
  <c r="M505" i="8"/>
  <c r="P505" i="8" s="1"/>
  <c r="L505" i="8"/>
  <c r="N504" i="8"/>
  <c r="N502" i="8" s="1"/>
  <c r="M504" i="8"/>
  <c r="P504" i="8" s="1"/>
  <c r="L504" i="8"/>
  <c r="O504" i="8" s="1"/>
  <c r="N503" i="8"/>
  <c r="M503" i="8"/>
  <c r="L503" i="8"/>
  <c r="O503" i="8" s="1"/>
  <c r="L502" i="8"/>
  <c r="O502" i="8" s="1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N472" i="8"/>
  <c r="N470" i="8" s="1"/>
  <c r="L472" i="8"/>
  <c r="M472" i="8" s="1"/>
  <c r="P471" i="8"/>
  <c r="O471" i="8"/>
  <c r="N469" i="8"/>
  <c r="N468" i="8"/>
  <c r="M468" i="8"/>
  <c r="L468" i="8"/>
  <c r="O468" i="8" s="1"/>
  <c r="J466" i="8"/>
  <c r="I466" i="8"/>
  <c r="K466" i="8" s="1"/>
  <c r="J465" i="8"/>
  <c r="I465" i="8"/>
  <c r="I464" i="8"/>
  <c r="I463" i="8"/>
  <c r="I462" i="8"/>
  <c r="K462" i="8" s="1"/>
  <c r="I460" i="8"/>
  <c r="I442" i="8" s="1"/>
  <c r="K442" i="8" s="1"/>
  <c r="K458" i="8"/>
  <c r="P456" i="8"/>
  <c r="L456" i="8"/>
  <c r="O456" i="8" s="1"/>
  <c r="P455" i="8"/>
  <c r="O455" i="8"/>
  <c r="N454" i="8"/>
  <c r="M454" i="8"/>
  <c r="P454" i="8" s="1"/>
  <c r="N449" i="8"/>
  <c r="N447" i="8" s="1"/>
  <c r="L449" i="8"/>
  <c r="O449" i="8" s="1"/>
  <c r="P448" i="8"/>
  <c r="O448" i="8"/>
  <c r="N446" i="8"/>
  <c r="P445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P431" i="8"/>
  <c r="L431" i="8"/>
  <c r="O431" i="8" s="1"/>
  <c r="P430" i="8"/>
  <c r="O430" i="8"/>
  <c r="N429" i="8"/>
  <c r="M429" i="8"/>
  <c r="P429" i="8" s="1"/>
  <c r="N424" i="8"/>
  <c r="N422" i="8" s="1"/>
  <c r="L424" i="8"/>
  <c r="L422" i="8" s="1"/>
  <c r="O422" i="8" s="1"/>
  <c r="P423" i="8"/>
  <c r="O423" i="8"/>
  <c r="N421" i="8"/>
  <c r="P420" i="8"/>
  <c r="O420" i="8"/>
  <c r="N420" i="8"/>
  <c r="N419" i="8" s="1"/>
  <c r="M420" i="8"/>
  <c r="L420" i="8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L405" i="8" s="1"/>
  <c r="O405" i="8" s="1"/>
  <c r="P406" i="8"/>
  <c r="O406" i="8"/>
  <c r="P403" i="8"/>
  <c r="O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N392" i="8" s="1"/>
  <c r="M394" i="8"/>
  <c r="P394" i="8" s="1"/>
  <c r="L394" i="8"/>
  <c r="O394" i="8" s="1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M353" i="8"/>
  <c r="M351" i="8" s="1"/>
  <c r="L353" i="8"/>
  <c r="P352" i="8"/>
  <c r="O352" i="8"/>
  <c r="N350" i="8"/>
  <c r="M350" i="8"/>
  <c r="L350" i="8"/>
  <c r="L348" i="8" s="1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N331" i="8" s="1"/>
  <c r="M333" i="8"/>
  <c r="L333" i="8"/>
  <c r="L331" i="8" s="1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M321" i="8" s="1"/>
  <c r="P321" i="8" s="1"/>
  <c r="L323" i="8"/>
  <c r="L321" i="8" s="1"/>
  <c r="O321" i="8" s="1"/>
  <c r="P322" i="8"/>
  <c r="O322" i="8"/>
  <c r="N320" i="8"/>
  <c r="N318" i="8" s="1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I297" i="8" s="1"/>
  <c r="K297" i="8" s="1"/>
  <c r="N306" i="8"/>
  <c r="N304" i="8" s="1"/>
  <c r="M306" i="8"/>
  <c r="P306" i="8" s="1"/>
  <c r="L306" i="8"/>
  <c r="P305" i="8"/>
  <c r="O305" i="8"/>
  <c r="N303" i="8"/>
  <c r="M303" i="8"/>
  <c r="P303" i="8" s="1"/>
  <c r="L303" i="8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K287" i="8" s="1"/>
  <c r="N285" i="8"/>
  <c r="N283" i="8" s="1"/>
  <c r="M285" i="8"/>
  <c r="L285" i="8"/>
  <c r="O285" i="8" s="1"/>
  <c r="P284" i="8"/>
  <c r="O284" i="8"/>
  <c r="N282" i="8"/>
  <c r="N280" i="8" s="1"/>
  <c r="M282" i="8"/>
  <c r="L282" i="8"/>
  <c r="O282" i="8" s="1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N264" i="8" s="1"/>
  <c r="M266" i="8"/>
  <c r="P266" i="8" s="1"/>
  <c r="L266" i="8"/>
  <c r="L264" i="8" s="1"/>
  <c r="P265" i="8"/>
  <c r="O265" i="8"/>
  <c r="P262" i="8"/>
  <c r="N262" i="8"/>
  <c r="M262" i="8"/>
  <c r="L262" i="8"/>
  <c r="O262" i="8" s="1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I237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L186" i="8"/>
  <c r="P185" i="8"/>
  <c r="O185" i="8"/>
  <c r="P182" i="8"/>
  <c r="N182" i="8"/>
  <c r="M182" i="8"/>
  <c r="L182" i="8"/>
  <c r="J180" i="8"/>
  <c r="J177" i="8"/>
  <c r="I176" i="8"/>
  <c r="I174" i="8" s="1"/>
  <c r="I164" i="8" s="1"/>
  <c r="K164" i="8" s="1"/>
  <c r="J174" i="8"/>
  <c r="J164" i="8" s="1"/>
  <c r="N173" i="8"/>
  <c r="N171" i="8" s="1"/>
  <c r="M173" i="8"/>
  <c r="P173" i="8" s="1"/>
  <c r="L173" i="8"/>
  <c r="O173" i="8" s="1"/>
  <c r="P172" i="8"/>
  <c r="O172" i="8"/>
  <c r="N170" i="8"/>
  <c r="M170" i="8"/>
  <c r="M168" i="8" s="1"/>
  <c r="L170" i="8"/>
  <c r="L168" i="8" s="1"/>
  <c r="P169" i="8"/>
  <c r="O169" i="8"/>
  <c r="P166" i="8"/>
  <c r="N166" i="8"/>
  <c r="M166" i="8"/>
  <c r="L166" i="8"/>
  <c r="I159" i="8"/>
  <c r="K159" i="8" s="1"/>
  <c r="N157" i="8"/>
  <c r="N155" i="8" s="1"/>
  <c r="M157" i="8"/>
  <c r="L157" i="8"/>
  <c r="O157" i="8" s="1"/>
  <c r="P156" i="8"/>
  <c r="O156" i="8"/>
  <c r="N154" i="8"/>
  <c r="N152" i="8" s="1"/>
  <c r="M154" i="8"/>
  <c r="L154" i="8"/>
  <c r="O154" i="8" s="1"/>
  <c r="P153" i="8"/>
  <c r="O153" i="8"/>
  <c r="N150" i="8"/>
  <c r="M150" i="8"/>
  <c r="L150" i="8"/>
  <c r="O150" i="8" s="1"/>
  <c r="J148" i="8"/>
  <c r="I146" i="8"/>
  <c r="K146" i="8" s="1"/>
  <c r="I145" i="8"/>
  <c r="I143" i="8" s="1"/>
  <c r="I144" i="8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O133" i="8"/>
  <c r="N133" i="8"/>
  <c r="M133" i="8"/>
  <c r="L133" i="8"/>
  <c r="J130" i="8"/>
  <c r="N127" i="8"/>
  <c r="N125" i="8" s="1"/>
  <c r="M127" i="8"/>
  <c r="L127" i="8"/>
  <c r="L125" i="8" s="1"/>
  <c r="O125" i="8" s="1"/>
  <c r="P126" i="8"/>
  <c r="O126" i="8"/>
  <c r="N124" i="8"/>
  <c r="N122" i="8" s="1"/>
  <c r="M124" i="8"/>
  <c r="L124" i="8"/>
  <c r="O124" i="8" s="1"/>
  <c r="P123" i="8"/>
  <c r="O123" i="8"/>
  <c r="P120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I86" i="8" s="1"/>
  <c r="K86" i="8" s="1"/>
  <c r="N96" i="8"/>
  <c r="N94" i="8" s="1"/>
  <c r="M96" i="8"/>
  <c r="P96" i="8" s="1"/>
  <c r="L96" i="8"/>
  <c r="O96" i="8" s="1"/>
  <c r="P95" i="8"/>
  <c r="O95" i="8"/>
  <c r="N93" i="8"/>
  <c r="N91" i="8" s="1"/>
  <c r="M93" i="8"/>
  <c r="M91" i="8" s="1"/>
  <c r="L93" i="8"/>
  <c r="L91" i="8" s="1"/>
  <c r="P92" i="8"/>
  <c r="O92" i="8"/>
  <c r="P89" i="8"/>
  <c r="N89" i="8"/>
  <c r="M89" i="8"/>
  <c r="L89" i="8"/>
  <c r="J86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M72" i="8" s="1"/>
  <c r="P72" i="8" s="1"/>
  <c r="L74" i="8"/>
  <c r="O74" i="8" s="1"/>
  <c r="P73" i="8"/>
  <c r="O73" i="8"/>
  <c r="N71" i="8"/>
  <c r="N69" i="8" s="1"/>
  <c r="M71" i="8"/>
  <c r="L71" i="8"/>
  <c r="O71" i="8" s="1"/>
  <c r="P70" i="8"/>
  <c r="O70" i="8"/>
  <c r="O67" i="8"/>
  <c r="N67" i="8"/>
  <c r="M67" i="8"/>
  <c r="L67" i="8"/>
  <c r="J65" i="8"/>
  <c r="N61" i="8"/>
  <c r="N59" i="8" s="1"/>
  <c r="M61" i="8"/>
  <c r="L61" i="8"/>
  <c r="P60" i="8"/>
  <c r="O60" i="8"/>
  <c r="N58" i="8"/>
  <c r="N56" i="8" s="1"/>
  <c r="M58" i="8"/>
  <c r="L58" i="8"/>
  <c r="P57" i="8"/>
  <c r="O57" i="8"/>
  <c r="P54" i="8"/>
  <c r="N54" i="8"/>
  <c r="M54" i="8"/>
  <c r="L54" i="8"/>
  <c r="O54" i="8" s="1"/>
  <c r="N49" i="8"/>
  <c r="M49" i="8"/>
  <c r="P49" i="8" s="1"/>
  <c r="L49" i="8"/>
  <c r="L47" i="8" s="1"/>
  <c r="O47" i="8" s="1"/>
  <c r="P48" i="8"/>
  <c r="O48" i="8"/>
  <c r="N46" i="8"/>
  <c r="N44" i="8" s="1"/>
  <c r="M46" i="8"/>
  <c r="L46" i="8"/>
  <c r="P45" i="8"/>
  <c r="O45" i="8"/>
  <c r="O42" i="8"/>
  <c r="N42" i="8"/>
  <c r="M42" i="8"/>
  <c r="L42" i="8"/>
  <c r="N36" i="8"/>
  <c r="N34" i="8" s="1"/>
  <c r="M36" i="8"/>
  <c r="P36" i="8" s="1"/>
  <c r="N35" i="8"/>
  <c r="M35" i="8"/>
  <c r="L35" i="8"/>
  <c r="O35" i="8" s="1"/>
  <c r="N33" i="8"/>
  <c r="P32" i="8"/>
  <c r="N32" i="8"/>
  <c r="N29" i="8" s="1"/>
  <c r="M32" i="8"/>
  <c r="L32" i="8"/>
  <c r="N31" i="8"/>
  <c r="M29" i="8"/>
  <c r="P25" i="8"/>
  <c r="O25" i="8"/>
  <c r="N25" i="8"/>
  <c r="N19" i="8" s="1"/>
  <c r="M25" i="8"/>
  <c r="L25" i="8"/>
  <c r="O22" i="8"/>
  <c r="N22" i="8"/>
  <c r="M22" i="8"/>
  <c r="P22" i="8" s="1"/>
  <c r="L22" i="8"/>
  <c r="L19" i="8"/>
  <c r="O19" i="8" s="1"/>
  <c r="N15" i="8"/>
  <c r="M15" i="8"/>
  <c r="P15" i="8" s="1"/>
  <c r="N12" i="8"/>
  <c r="L12" i="8"/>
  <c r="O12" i="8" s="1"/>
  <c r="N9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O808" i="7"/>
  <c r="N808" i="7"/>
  <c r="M808" i="7"/>
  <c r="L808" i="7"/>
  <c r="O807" i="7"/>
  <c r="N807" i="7"/>
  <c r="N805" i="7" s="1"/>
  <c r="M807" i="7"/>
  <c r="P807" i="7" s="1"/>
  <c r="L807" i="7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9" i="7" s="1"/>
  <c r="L791" i="7"/>
  <c r="L788" i="7" s="1"/>
  <c r="O788" i="7" s="1"/>
  <c r="P790" i="7"/>
  <c r="O790" i="7"/>
  <c r="P789" i="7"/>
  <c r="M789" i="7"/>
  <c r="M788" i="7"/>
  <c r="P788" i="7" s="1"/>
  <c r="N787" i="7"/>
  <c r="M787" i="7"/>
  <c r="P787" i="7" s="1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N773" i="7" s="1"/>
  <c r="P774" i="7"/>
  <c r="O774" i="7"/>
  <c r="P773" i="7"/>
  <c r="O773" i="7"/>
  <c r="M773" i="7"/>
  <c r="L773" i="7"/>
  <c r="P772" i="7"/>
  <c r="O772" i="7"/>
  <c r="N772" i="7"/>
  <c r="M772" i="7"/>
  <c r="L772" i="7"/>
  <c r="O771" i="7"/>
  <c r="N771" i="7"/>
  <c r="N770" i="7" s="1"/>
  <c r="M771" i="7"/>
  <c r="L771" i="7"/>
  <c r="L770" i="7"/>
  <c r="O770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P756" i="7"/>
  <c r="O756" i="7"/>
  <c r="N756" i="7"/>
  <c r="M756" i="7"/>
  <c r="L756" i="7"/>
  <c r="O755" i="7"/>
  <c r="N755" i="7"/>
  <c r="N754" i="7" s="1"/>
  <c r="M755" i="7"/>
  <c r="L755" i="7"/>
  <c r="L754" i="7"/>
  <c r="O754" i="7" s="1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N740" i="7" s="1"/>
  <c r="P741" i="7"/>
  <c r="O741" i="7"/>
  <c r="P740" i="7"/>
  <c r="O740" i="7"/>
  <c r="M740" i="7"/>
  <c r="L740" i="7"/>
  <c r="P739" i="7"/>
  <c r="O739" i="7"/>
  <c r="N739" i="7"/>
  <c r="M739" i="7"/>
  <c r="L739" i="7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N690" i="7"/>
  <c r="L690" i="7"/>
  <c r="M690" i="7" s="1"/>
  <c r="N688" i="7"/>
  <c r="N687" i="7"/>
  <c r="N686" i="7"/>
  <c r="N685" i="7" s="1"/>
  <c r="M686" i="7"/>
  <c r="L686" i="7"/>
  <c r="O686" i="7" s="1"/>
  <c r="J679" i="7"/>
  <c r="J678" i="7" s="1"/>
  <c r="I678" i="7"/>
  <c r="K678" i="7" s="1"/>
  <c r="J675" i="7"/>
  <c r="I671" i="7"/>
  <c r="K671" i="7" s="1"/>
  <c r="I670" i="7"/>
  <c r="K670" i="7" s="1"/>
  <c r="I669" i="7"/>
  <c r="K673" i="7" s="1"/>
  <c r="P667" i="7"/>
  <c r="O667" i="7"/>
  <c r="P666" i="7"/>
  <c r="O666" i="7"/>
  <c r="N665" i="7"/>
  <c r="M665" i="7"/>
  <c r="P665" i="7" s="1"/>
  <c r="L665" i="7"/>
  <c r="O665" i="7" s="1"/>
  <c r="N660" i="7"/>
  <c r="L660" i="7"/>
  <c r="L657" i="7" s="1"/>
  <c r="O657" i="7" s="1"/>
  <c r="P659" i="7"/>
  <c r="O659" i="7"/>
  <c r="N658" i="7"/>
  <c r="N657" i="7"/>
  <c r="P656" i="7"/>
  <c r="N656" i="7"/>
  <c r="M656" i="7"/>
  <c r="L656" i="7"/>
  <c r="O656" i="7" s="1"/>
  <c r="N655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O634" i="7" s="1"/>
  <c r="P633" i="7"/>
  <c r="O633" i="7"/>
  <c r="P632" i="7"/>
  <c r="N632" i="7"/>
  <c r="M632" i="7"/>
  <c r="N631" i="7"/>
  <c r="M631" i="7"/>
  <c r="P631" i="7" s="1"/>
  <c r="N630" i="7"/>
  <c r="N629" i="7" s="1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J583" i="7"/>
  <c r="J577" i="7" s="1"/>
  <c r="J582" i="7"/>
  <c r="J576" i="7" s="1"/>
  <c r="J559" i="7" s="1"/>
  <c r="J543" i="7" s="1"/>
  <c r="I577" i="7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N545" i="7" s="1"/>
  <c r="N544" i="7" s="1"/>
  <c r="M555" i="7"/>
  <c r="N549" i="7"/>
  <c r="L549" i="7"/>
  <c r="P548" i="7"/>
  <c r="O548" i="7"/>
  <c r="N547" i="7"/>
  <c r="N546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L528" i="7"/>
  <c r="O528" i="7" s="1"/>
  <c r="P527" i="7"/>
  <c r="O527" i="7"/>
  <c r="P526" i="7"/>
  <c r="N526" i="7"/>
  <c r="M526" i="7"/>
  <c r="P525" i="7"/>
  <c r="N525" i="7"/>
  <c r="M525" i="7"/>
  <c r="O524" i="7"/>
  <c r="N524" i="7"/>
  <c r="M524" i="7"/>
  <c r="P524" i="7" s="1"/>
  <c r="L524" i="7"/>
  <c r="N523" i="7"/>
  <c r="M523" i="7"/>
  <c r="P523" i="7" s="1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O505" i="7"/>
  <c r="N505" i="7"/>
  <c r="M505" i="7"/>
  <c r="P505" i="7" s="1"/>
  <c r="L505" i="7"/>
  <c r="N504" i="7"/>
  <c r="N502" i="7" s="1"/>
  <c r="M504" i="7"/>
  <c r="P504" i="7" s="1"/>
  <c r="L504" i="7"/>
  <c r="O504" i="7" s="1"/>
  <c r="N503" i="7"/>
  <c r="M503" i="7"/>
  <c r="L503" i="7"/>
  <c r="O503" i="7" s="1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2" i="7"/>
  <c r="L472" i="7"/>
  <c r="O472" i="7" s="1"/>
  <c r="P471" i="7"/>
  <c r="O471" i="7"/>
  <c r="N470" i="7"/>
  <c r="N469" i="7"/>
  <c r="O468" i="7"/>
  <c r="N468" i="7"/>
  <c r="M468" i="7"/>
  <c r="P468" i="7" s="1"/>
  <c r="L468" i="7"/>
  <c r="N467" i="7"/>
  <c r="J466" i="7"/>
  <c r="I466" i="7"/>
  <c r="K466" i="7" s="1"/>
  <c r="J465" i="7"/>
  <c r="I465" i="7"/>
  <c r="K465" i="7" s="1"/>
  <c r="I464" i="7"/>
  <c r="I463" i="7"/>
  <c r="I462" i="7"/>
  <c r="I460" i="7"/>
  <c r="K460" i="7" s="1"/>
  <c r="K458" i="7"/>
  <c r="P456" i="7"/>
  <c r="L456" i="7"/>
  <c r="P455" i="7"/>
  <c r="O455" i="7"/>
  <c r="N454" i="7"/>
  <c r="M454" i="7"/>
  <c r="P454" i="7" s="1"/>
  <c r="N449" i="7"/>
  <c r="L449" i="7"/>
  <c r="L446" i="7" s="1"/>
  <c r="P448" i="7"/>
  <c r="O448" i="7"/>
  <c r="N447" i="7"/>
  <c r="N446" i="7"/>
  <c r="P445" i="7"/>
  <c r="N445" i="7"/>
  <c r="M445" i="7"/>
  <c r="L445" i="7"/>
  <c r="O445" i="7" s="1"/>
  <c r="N444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K435" i="7" s="1"/>
  <c r="J434" i="7"/>
  <c r="J418" i="7" s="1"/>
  <c r="P431" i="7"/>
  <c r="L431" i="7"/>
  <c r="L429" i="7" s="1"/>
  <c r="O429" i="7" s="1"/>
  <c r="P430" i="7"/>
  <c r="O430" i="7"/>
  <c r="N429" i="7"/>
  <c r="M429" i="7"/>
  <c r="P429" i="7" s="1"/>
  <c r="N428" i="7"/>
  <c r="N424" i="7"/>
  <c r="N422" i="7" s="1"/>
  <c r="L424" i="7"/>
  <c r="O424" i="7" s="1"/>
  <c r="P423" i="7"/>
  <c r="O423" i="7"/>
  <c r="N421" i="7"/>
  <c r="N419" i="7" s="1"/>
  <c r="N420" i="7"/>
  <c r="M420" i="7"/>
  <c r="L420" i="7"/>
  <c r="O420" i="7" s="1"/>
  <c r="K413" i="7"/>
  <c r="K412" i="7"/>
  <c r="N410" i="7"/>
  <c r="M410" i="7"/>
  <c r="P410" i="7" s="1"/>
  <c r="L410" i="7"/>
  <c r="P409" i="7"/>
  <c r="O409" i="7"/>
  <c r="N407" i="7"/>
  <c r="N405" i="7" s="1"/>
  <c r="M407" i="7"/>
  <c r="P407" i="7" s="1"/>
  <c r="L407" i="7"/>
  <c r="P406" i="7"/>
  <c r="O406" i="7"/>
  <c r="P403" i="7"/>
  <c r="N403" i="7"/>
  <c r="M403" i="7"/>
  <c r="L403" i="7"/>
  <c r="O403" i="7" s="1"/>
  <c r="J401" i="7"/>
  <c r="I401" i="7"/>
  <c r="K401" i="7" s="1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N392" i="7" s="1"/>
  <c r="M394" i="7"/>
  <c r="M392" i="7" s="1"/>
  <c r="P392" i="7" s="1"/>
  <c r="L394" i="7"/>
  <c r="P393" i="7"/>
  <c r="O393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M348" i="7" s="1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O336" i="7" s="1"/>
  <c r="P335" i="7"/>
  <c r="O335" i="7"/>
  <c r="N333" i="7"/>
  <c r="N331" i="7" s="1"/>
  <c r="M333" i="7"/>
  <c r="M331" i="7" s="1"/>
  <c r="L333" i="7"/>
  <c r="L331" i="7" s="1"/>
  <c r="P332" i="7"/>
  <c r="O332" i="7"/>
  <c r="N329" i="7"/>
  <c r="M329" i="7"/>
  <c r="L329" i="7"/>
  <c r="O329" i="7" s="1"/>
  <c r="I327" i="7"/>
  <c r="I325" i="7"/>
  <c r="K325" i="7" s="1"/>
  <c r="N323" i="7"/>
  <c r="N321" i="7" s="1"/>
  <c r="M323" i="7"/>
  <c r="P323" i="7" s="1"/>
  <c r="L323" i="7"/>
  <c r="L321" i="7" s="1"/>
  <c r="O321" i="7" s="1"/>
  <c r="P322" i="7"/>
  <c r="O322" i="7"/>
  <c r="N320" i="7"/>
  <c r="N318" i="7" s="1"/>
  <c r="M320" i="7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P305" i="7"/>
  <c r="O305" i="7"/>
  <c r="N303" i="7"/>
  <c r="N301" i="7" s="1"/>
  <c r="M303" i="7"/>
  <c r="P303" i="7" s="1"/>
  <c r="L303" i="7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K275" i="7" s="1"/>
  <c r="I287" i="7"/>
  <c r="K287" i="7" s="1"/>
  <c r="N285" i="7"/>
  <c r="N283" i="7" s="1"/>
  <c r="M285" i="7"/>
  <c r="L285" i="7"/>
  <c r="L283" i="7" s="1"/>
  <c r="O283" i="7" s="1"/>
  <c r="P284" i="7"/>
  <c r="O284" i="7"/>
  <c r="N282" i="7"/>
  <c r="N280" i="7" s="1"/>
  <c r="M282" i="7"/>
  <c r="L282" i="7"/>
  <c r="L280" i="7" s="1"/>
  <c r="O280" i="7" s="1"/>
  <c r="P281" i="7"/>
  <c r="O281" i="7"/>
  <c r="P278" i="7"/>
  <c r="N278" i="7"/>
  <c r="M278" i="7"/>
  <c r="L278" i="7"/>
  <c r="O278" i="7" s="1"/>
  <c r="J276" i="7"/>
  <c r="I271" i="7"/>
  <c r="N269" i="7"/>
  <c r="N267" i="7" s="1"/>
  <c r="M269" i="7"/>
  <c r="L269" i="7"/>
  <c r="O269" i="7" s="1"/>
  <c r="P268" i="7"/>
  <c r="O268" i="7"/>
  <c r="N266" i="7"/>
  <c r="N264" i="7" s="1"/>
  <c r="M266" i="7"/>
  <c r="L266" i="7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N227" i="7"/>
  <c r="I225" i="7"/>
  <c r="K225" i="7" s="1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M186" i="7"/>
  <c r="M184" i="7" s="1"/>
  <c r="L186" i="7"/>
  <c r="P185" i="7"/>
  <c r="O185" i="7"/>
  <c r="P182" i="7"/>
  <c r="O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M171" i="7" s="1"/>
  <c r="P171" i="7" s="1"/>
  <c r="L173" i="7"/>
  <c r="O173" i="7" s="1"/>
  <c r="P172" i="7"/>
  <c r="O172" i="7"/>
  <c r="N170" i="7"/>
  <c r="M170" i="7"/>
  <c r="M168" i="7" s="1"/>
  <c r="L170" i="7"/>
  <c r="P169" i="7"/>
  <c r="O169" i="7"/>
  <c r="P166" i="7"/>
  <c r="O166" i="7"/>
  <c r="N166" i="7"/>
  <c r="M166" i="7"/>
  <c r="L166" i="7"/>
  <c r="I159" i="7"/>
  <c r="K159" i="7" s="1"/>
  <c r="N157" i="7"/>
  <c r="N155" i="7" s="1"/>
  <c r="M157" i="7"/>
  <c r="L157" i="7"/>
  <c r="P156" i="7"/>
  <c r="O156" i="7"/>
  <c r="N154" i="7"/>
  <c r="N152" i="7" s="1"/>
  <c r="M154" i="7"/>
  <c r="L154" i="7"/>
  <c r="O154" i="7" s="1"/>
  <c r="P153" i="7"/>
  <c r="O153" i="7"/>
  <c r="P150" i="7"/>
  <c r="N150" i="7"/>
  <c r="M150" i="7"/>
  <c r="L150" i="7"/>
  <c r="J148" i="7"/>
  <c r="I146" i="7"/>
  <c r="I145" i="7"/>
  <c r="I144" i="7"/>
  <c r="K144" i="7" s="1"/>
  <c r="N140" i="7"/>
  <c r="N138" i="7" s="1"/>
  <c r="M140" i="7"/>
  <c r="L140" i="7"/>
  <c r="L138" i="7" s="1"/>
  <c r="O138" i="7" s="1"/>
  <c r="P139" i="7"/>
  <c r="O139" i="7"/>
  <c r="N137" i="7"/>
  <c r="M137" i="7"/>
  <c r="M135" i="7" s="1"/>
  <c r="P135" i="7" s="1"/>
  <c r="L137" i="7"/>
  <c r="O137" i="7" s="1"/>
  <c r="P136" i="7"/>
  <c r="O136" i="7"/>
  <c r="O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N122" i="7" s="1"/>
  <c r="M124" i="7"/>
  <c r="L124" i="7"/>
  <c r="P123" i="7"/>
  <c r="O123" i="7"/>
  <c r="P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I98" i="7"/>
  <c r="N96" i="7"/>
  <c r="N94" i="7" s="1"/>
  <c r="M96" i="7"/>
  <c r="L96" i="7"/>
  <c r="O96" i="7" s="1"/>
  <c r="P95" i="7"/>
  <c r="O95" i="7"/>
  <c r="N93" i="7"/>
  <c r="M93" i="7"/>
  <c r="L93" i="7"/>
  <c r="P92" i="7"/>
  <c r="O92" i="7"/>
  <c r="P89" i="7"/>
  <c r="O89" i="7"/>
  <c r="N89" i="7"/>
  <c r="M89" i="7"/>
  <c r="L89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65" i="7" s="1"/>
  <c r="J76" i="7"/>
  <c r="N74" i="7"/>
  <c r="M74" i="7"/>
  <c r="M72" i="7" s="1"/>
  <c r="P72" i="7" s="1"/>
  <c r="L74" i="7"/>
  <c r="L72" i="7" s="1"/>
  <c r="O72" i="7" s="1"/>
  <c r="P73" i="7"/>
  <c r="O73" i="7"/>
  <c r="N71" i="7"/>
  <c r="N69" i="7" s="1"/>
  <c r="M71" i="7"/>
  <c r="M69" i="7" s="1"/>
  <c r="P69" i="7" s="1"/>
  <c r="L71" i="7"/>
  <c r="L69" i="7" s="1"/>
  <c r="O69" i="7" s="1"/>
  <c r="P70" i="7"/>
  <c r="O70" i="7"/>
  <c r="O67" i="7"/>
  <c r="N67" i="7"/>
  <c r="M67" i="7"/>
  <c r="L67" i="7"/>
  <c r="J64" i="7"/>
  <c r="N61" i="7"/>
  <c r="N59" i="7" s="1"/>
  <c r="M61" i="7"/>
  <c r="L61" i="7"/>
  <c r="O61" i="7" s="1"/>
  <c r="P60" i="7"/>
  <c r="O60" i="7"/>
  <c r="N58" i="7"/>
  <c r="N56" i="7" s="1"/>
  <c r="M58" i="7"/>
  <c r="L58" i="7"/>
  <c r="P57" i="7"/>
  <c r="O57" i="7"/>
  <c r="P54" i="7"/>
  <c r="N54" i="7"/>
  <c r="M54" i="7"/>
  <c r="L54" i="7"/>
  <c r="N49" i="7"/>
  <c r="M49" i="7"/>
  <c r="M47" i="7" s="1"/>
  <c r="P47" i="7" s="1"/>
  <c r="L49" i="7"/>
  <c r="O49" i="7" s="1"/>
  <c r="P48" i="7"/>
  <c r="O48" i="7"/>
  <c r="N46" i="7"/>
  <c r="M46" i="7"/>
  <c r="L46" i="7"/>
  <c r="P45" i="7"/>
  <c r="O45" i="7"/>
  <c r="O42" i="7"/>
  <c r="N42" i="7"/>
  <c r="M42" i="7"/>
  <c r="L42" i="7"/>
  <c r="P36" i="7"/>
  <c r="N36" i="7"/>
  <c r="M36" i="7"/>
  <c r="P35" i="7"/>
  <c r="O35" i="7"/>
  <c r="N35" i="7"/>
  <c r="M35" i="7"/>
  <c r="L35" i="7"/>
  <c r="P34" i="7"/>
  <c r="N34" i="7"/>
  <c r="M34" i="7"/>
  <c r="N32" i="7"/>
  <c r="M32" i="7"/>
  <c r="P32" i="7" s="1"/>
  <c r="L32" i="7"/>
  <c r="N25" i="7"/>
  <c r="M25" i="7"/>
  <c r="P25" i="7" s="1"/>
  <c r="L25" i="7"/>
  <c r="P22" i="7"/>
  <c r="O22" i="7"/>
  <c r="N22" i="7"/>
  <c r="M22" i="7"/>
  <c r="L22" i="7"/>
  <c r="M19" i="7"/>
  <c r="P19" i="7" s="1"/>
  <c r="L19" i="7"/>
  <c r="N12" i="7"/>
  <c r="M12" i="7"/>
  <c r="P12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L807" i="6"/>
  <c r="O807" i="6" s="1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8" i="6" s="1"/>
  <c r="O788" i="6" s="1"/>
  <c r="P790" i="6"/>
  <c r="O790" i="6"/>
  <c r="M789" i="6"/>
  <c r="P789" i="6" s="1"/>
  <c r="M788" i="6"/>
  <c r="P787" i="6"/>
  <c r="N787" i="6"/>
  <c r="M787" i="6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N772" i="6"/>
  <c r="N770" i="6" s="1"/>
  <c r="M772" i="6"/>
  <c r="P772" i="6" s="1"/>
  <c r="L772" i="6"/>
  <c r="O772" i="6" s="1"/>
  <c r="N771" i="6"/>
  <c r="M771" i="6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N754" i="6" s="1"/>
  <c r="M756" i="6"/>
  <c r="P756" i="6" s="1"/>
  <c r="L756" i="6"/>
  <c r="O756" i="6" s="1"/>
  <c r="N755" i="6"/>
  <c r="M755" i="6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N740" i="6"/>
  <c r="M740" i="6"/>
  <c r="P740" i="6" s="1"/>
  <c r="L740" i="6"/>
  <c r="N739" i="6"/>
  <c r="N737" i="6" s="1"/>
  <c r="M739" i="6"/>
  <c r="P739" i="6" s="1"/>
  <c r="L739" i="6"/>
  <c r="O739" i="6" s="1"/>
  <c r="N738" i="6"/>
  <c r="M738" i="6"/>
  <c r="L738" i="6"/>
  <c r="O738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N694" i="6"/>
  <c r="N690" i="6" s="1"/>
  <c r="L690" i="6"/>
  <c r="L688" i="6" s="1"/>
  <c r="N686" i="6"/>
  <c r="M686" i="6"/>
  <c r="P686" i="6" s="1"/>
  <c r="L686" i="6"/>
  <c r="O686" i="6" s="1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4" i="6" s="1"/>
  <c r="P667" i="6"/>
  <c r="O667" i="6"/>
  <c r="P666" i="6"/>
  <c r="O666" i="6"/>
  <c r="N665" i="6"/>
  <c r="M665" i="6"/>
  <c r="P665" i="6" s="1"/>
  <c r="L665" i="6"/>
  <c r="O665" i="6" s="1"/>
  <c r="N664" i="6"/>
  <c r="N660" i="6"/>
  <c r="N657" i="6" s="1"/>
  <c r="N655" i="6" s="1"/>
  <c r="L660" i="6"/>
  <c r="M660" i="6" s="1"/>
  <c r="M657" i="6" s="1"/>
  <c r="P659" i="6"/>
  <c r="O659" i="6"/>
  <c r="N658" i="6"/>
  <c r="N656" i="6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N638" i="6"/>
  <c r="N634" i="6"/>
  <c r="L634" i="6"/>
  <c r="M634" i="6" s="1"/>
  <c r="M632" i="6" s="1"/>
  <c r="P633" i="6"/>
  <c r="O633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K594" i="6" s="1"/>
  <c r="J593" i="6"/>
  <c r="I593" i="6"/>
  <c r="I592" i="6" s="1"/>
  <c r="J583" i="6"/>
  <c r="J582" i="6"/>
  <c r="J576" i="6" s="1"/>
  <c r="J577" i="6"/>
  <c r="I577" i="6"/>
  <c r="K577" i="6" s="1"/>
  <c r="I576" i="6"/>
  <c r="I559" i="6" s="1"/>
  <c r="I543" i="6" s="1"/>
  <c r="J569" i="6"/>
  <c r="I569" i="6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N555" i="6"/>
  <c r="M555" i="6"/>
  <c r="P555" i="6" s="1"/>
  <c r="N553" i="6"/>
  <c r="N552" i="6"/>
  <c r="N549" i="6" s="1"/>
  <c r="L549" i="6"/>
  <c r="M549" i="6" s="1"/>
  <c r="M546" i="6" s="1"/>
  <c r="M544" i="6" s="1"/>
  <c r="P548" i="6"/>
  <c r="O548" i="6"/>
  <c r="O545" i="6"/>
  <c r="N545" i="6"/>
  <c r="M545" i="6"/>
  <c r="P545" i="6" s="1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L533" i="6" s="1"/>
  <c r="O533" i="6" s="1"/>
  <c r="P534" i="6"/>
  <c r="O534" i="6"/>
  <c r="P533" i="6"/>
  <c r="N533" i="6"/>
  <c r="M533" i="6"/>
  <c r="P528" i="6"/>
  <c r="N528" i="6"/>
  <c r="L528" i="6"/>
  <c r="L526" i="6" s="1"/>
  <c r="O526" i="6" s="1"/>
  <c r="P527" i="6"/>
  <c r="O527" i="6"/>
  <c r="P526" i="6"/>
  <c r="N526" i="6"/>
  <c r="M526" i="6"/>
  <c r="P525" i="6"/>
  <c r="N525" i="6"/>
  <c r="M525" i="6"/>
  <c r="N524" i="6"/>
  <c r="N523" i="6" s="1"/>
  <c r="M524" i="6"/>
  <c r="P524" i="6" s="1"/>
  <c r="L524" i="6"/>
  <c r="M523" i="6"/>
  <c r="P523" i="6" s="1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O505" i="6"/>
  <c r="M505" i="6"/>
  <c r="P505" i="6" s="1"/>
  <c r="L505" i="6"/>
  <c r="M504" i="6"/>
  <c r="P504" i="6" s="1"/>
  <c r="L504" i="6"/>
  <c r="O504" i="6" s="1"/>
  <c r="P503" i="6"/>
  <c r="N503" i="6"/>
  <c r="M503" i="6"/>
  <c r="L503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N477" i="6"/>
  <c r="M477" i="6"/>
  <c r="P477" i="6" s="1"/>
  <c r="N476" i="6"/>
  <c r="N474" i="6"/>
  <c r="N473" i="6"/>
  <c r="N472" i="6" s="1"/>
  <c r="L472" i="6"/>
  <c r="P471" i="6"/>
  <c r="O471" i="6"/>
  <c r="O468" i="6"/>
  <c r="N468" i="6"/>
  <c r="M468" i="6"/>
  <c r="L468" i="6"/>
  <c r="J466" i="6"/>
  <c r="I466" i="6"/>
  <c r="J465" i="6"/>
  <c r="I465" i="6"/>
  <c r="K465" i="6" s="1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P449" i="6"/>
  <c r="N449" i="6"/>
  <c r="N446" i="6" s="1"/>
  <c r="L449" i="6"/>
  <c r="O449" i="6" s="1"/>
  <c r="P448" i="6"/>
  <c r="O448" i="6"/>
  <c r="N447" i="6"/>
  <c r="M447" i="6"/>
  <c r="P447" i="6" s="1"/>
  <c r="P446" i="6"/>
  <c r="M446" i="6"/>
  <c r="P445" i="6"/>
  <c r="O445" i="6"/>
  <c r="N445" i="6"/>
  <c r="N444" i="6" s="1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I435" i="6"/>
  <c r="I433" i="6" s="1"/>
  <c r="I417" i="6" s="1"/>
  <c r="J434" i="6"/>
  <c r="P431" i="6"/>
  <c r="L431" i="6"/>
  <c r="P430" i="6"/>
  <c r="O430" i="6"/>
  <c r="N429" i="6"/>
  <c r="M429" i="6"/>
  <c r="P429" i="6" s="1"/>
  <c r="N428" i="6"/>
  <c r="N424" i="6" s="1"/>
  <c r="N425" i="6"/>
  <c r="L424" i="6"/>
  <c r="P423" i="6"/>
  <c r="O423" i="6"/>
  <c r="O420" i="6"/>
  <c r="N420" i="6"/>
  <c r="M420" i="6"/>
  <c r="P420" i="6" s="1"/>
  <c r="L420" i="6"/>
  <c r="J418" i="6"/>
  <c r="K413" i="6"/>
  <c r="K412" i="6"/>
  <c r="N410" i="6"/>
  <c r="N408" i="6" s="1"/>
  <c r="M410" i="6"/>
  <c r="P410" i="6" s="1"/>
  <c r="L410" i="6"/>
  <c r="P409" i="6"/>
  <c r="O409" i="6"/>
  <c r="N407" i="6"/>
  <c r="M407" i="6"/>
  <c r="P407" i="6" s="1"/>
  <c r="L407" i="6"/>
  <c r="O407" i="6" s="1"/>
  <c r="P406" i="6"/>
  <c r="O406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L395" i="6" s="1"/>
  <c r="O395" i="6" s="1"/>
  <c r="P396" i="6"/>
  <c r="O396" i="6"/>
  <c r="N394" i="6"/>
  <c r="M394" i="6"/>
  <c r="P394" i="6" s="1"/>
  <c r="L394" i="6"/>
  <c r="P393" i="6"/>
  <c r="O393" i="6"/>
  <c r="O390" i="6"/>
  <c r="N390" i="6"/>
  <c r="M390" i="6"/>
  <c r="P390" i="6" s="1"/>
  <c r="L390" i="6"/>
  <c r="K388" i="6"/>
  <c r="J388" i="6"/>
  <c r="I388" i="6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M350" i="6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N331" i="6" s="1"/>
  <c r="M333" i="6"/>
  <c r="M331" i="6" s="1"/>
  <c r="L333" i="6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P322" i="6"/>
  <c r="O322" i="6"/>
  <c r="N320" i="6"/>
  <c r="N318" i="6" s="1"/>
  <c r="M320" i="6"/>
  <c r="L320" i="6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N301" i="6" s="1"/>
  <c r="M303" i="6"/>
  <c r="L303" i="6"/>
  <c r="O303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P285" i="6" s="1"/>
  <c r="L285" i="6"/>
  <c r="L283" i="6" s="1"/>
  <c r="O283" i="6" s="1"/>
  <c r="P284" i="6"/>
  <c r="O284" i="6"/>
  <c r="N282" i="6"/>
  <c r="M282" i="6"/>
  <c r="P282" i="6" s="1"/>
  <c r="L282" i="6"/>
  <c r="L280" i="6" s="1"/>
  <c r="O280" i="6" s="1"/>
  <c r="P281" i="6"/>
  <c r="O281" i="6"/>
  <c r="P278" i="6"/>
  <c r="N278" i="6"/>
  <c r="M278" i="6"/>
  <c r="L278" i="6"/>
  <c r="J276" i="6"/>
  <c r="I271" i="6"/>
  <c r="N269" i="6"/>
  <c r="N267" i="6" s="1"/>
  <c r="M269" i="6"/>
  <c r="M267" i="6" s="1"/>
  <c r="P267" i="6" s="1"/>
  <c r="L269" i="6"/>
  <c r="O269" i="6" s="1"/>
  <c r="P268" i="6"/>
  <c r="O268" i="6"/>
  <c r="N266" i="6"/>
  <c r="N264" i="6" s="1"/>
  <c r="M266" i="6"/>
  <c r="P266" i="6" s="1"/>
  <c r="L266" i="6"/>
  <c r="L264" i="6" s="1"/>
  <c r="P265" i="6"/>
  <c r="O265" i="6"/>
  <c r="O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K247" i="6"/>
  <c r="K246" i="6"/>
  <c r="I244" i="6"/>
  <c r="I237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J226" i="6"/>
  <c r="I225" i="6"/>
  <c r="I224" i="6"/>
  <c r="I216" i="6" s="1"/>
  <c r="K216" i="6" s="1"/>
  <c r="I223" i="6"/>
  <c r="K223" i="6" s="1"/>
  <c r="L220" i="6"/>
  <c r="L219" i="6"/>
  <c r="N218" i="6"/>
  <c r="N217" i="6" s="1"/>
  <c r="L218" i="6"/>
  <c r="P217" i="6"/>
  <c r="J216" i="6"/>
  <c r="I215" i="6"/>
  <c r="K215" i="6" s="1"/>
  <c r="I214" i="6"/>
  <c r="K214" i="6" s="1"/>
  <c r="L212" i="6"/>
  <c r="L211" i="6"/>
  <c r="L210" i="6"/>
  <c r="P209" i="6"/>
  <c r="N209" i="6"/>
  <c r="J208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P191" i="6"/>
  <c r="N191" i="6"/>
  <c r="L191" i="6"/>
  <c r="J190" i="6"/>
  <c r="N189" i="6"/>
  <c r="N187" i="6" s="1"/>
  <c r="M189" i="6"/>
  <c r="P189" i="6" s="1"/>
  <c r="L189" i="6"/>
  <c r="L187" i="6" s="1"/>
  <c r="O187" i="6" s="1"/>
  <c r="P188" i="6"/>
  <c r="O188" i="6"/>
  <c r="N186" i="6"/>
  <c r="N184" i="6" s="1"/>
  <c r="M186" i="6"/>
  <c r="M184" i="6" s="1"/>
  <c r="L186" i="6"/>
  <c r="L184" i="6" s="1"/>
  <c r="P185" i="6"/>
  <c r="O185" i="6"/>
  <c r="O182" i="6"/>
  <c r="N182" i="6"/>
  <c r="M182" i="6"/>
  <c r="P182" i="6" s="1"/>
  <c r="L182" i="6"/>
  <c r="J180" i="6"/>
  <c r="J177" i="6"/>
  <c r="I176" i="6"/>
  <c r="I174" i="6" s="1"/>
  <c r="J174" i="6"/>
  <c r="J164" i="6" s="1"/>
  <c r="N173" i="6"/>
  <c r="N171" i="6" s="1"/>
  <c r="M173" i="6"/>
  <c r="P173" i="6" s="1"/>
  <c r="L173" i="6"/>
  <c r="L171" i="6" s="1"/>
  <c r="O171" i="6" s="1"/>
  <c r="P172" i="6"/>
  <c r="O172" i="6"/>
  <c r="N170" i="6"/>
  <c r="N168" i="6" s="1"/>
  <c r="M170" i="6"/>
  <c r="L170" i="6"/>
  <c r="L168" i="6" s="1"/>
  <c r="P169" i="6"/>
  <c r="O169" i="6"/>
  <c r="O166" i="6"/>
  <c r="N166" i="6"/>
  <c r="M166" i="6"/>
  <c r="P166" i="6" s="1"/>
  <c r="L166" i="6"/>
  <c r="I159" i="6"/>
  <c r="K159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L154" i="6"/>
  <c r="O154" i="6" s="1"/>
  <c r="P153" i="6"/>
  <c r="O153" i="6"/>
  <c r="P150" i="6"/>
  <c r="O150" i="6"/>
  <c r="N150" i="6"/>
  <c r="M150" i="6"/>
  <c r="L150" i="6"/>
  <c r="J148" i="6"/>
  <c r="I146" i="6"/>
  <c r="I130" i="6" s="1"/>
  <c r="K130" i="6" s="1"/>
  <c r="I145" i="6"/>
  <c r="I143" i="6" s="1"/>
  <c r="I131" i="6" s="1"/>
  <c r="K131" i="6" s="1"/>
  <c r="I144" i="6"/>
  <c r="N140" i="6"/>
  <c r="N138" i="6" s="1"/>
  <c r="M140" i="6"/>
  <c r="L140" i="6"/>
  <c r="O140" i="6" s="1"/>
  <c r="P139" i="6"/>
  <c r="O139" i="6"/>
  <c r="N137" i="6"/>
  <c r="M137" i="6"/>
  <c r="M135" i="6" s="1"/>
  <c r="P135" i="6" s="1"/>
  <c r="L137" i="6"/>
  <c r="P136" i="6"/>
  <c r="O136" i="6"/>
  <c r="O133" i="6"/>
  <c r="N133" i="6"/>
  <c r="M133" i="6"/>
  <c r="P133" i="6" s="1"/>
  <c r="L133" i="6"/>
  <c r="J130" i="6"/>
  <c r="N127" i="6"/>
  <c r="N125" i="6" s="1"/>
  <c r="M127" i="6"/>
  <c r="P127" i="6" s="1"/>
  <c r="L127" i="6"/>
  <c r="O127" i="6" s="1"/>
  <c r="P126" i="6"/>
  <c r="O126" i="6"/>
  <c r="N124" i="6"/>
  <c r="M124" i="6"/>
  <c r="L124" i="6"/>
  <c r="O124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K98" i="6" s="1"/>
  <c r="N96" i="6"/>
  <c r="N94" i="6" s="1"/>
  <c r="M96" i="6"/>
  <c r="P96" i="6" s="1"/>
  <c r="L96" i="6"/>
  <c r="O96" i="6" s="1"/>
  <c r="P95" i="6"/>
  <c r="O95" i="6"/>
  <c r="N93" i="6"/>
  <c r="N91" i="6" s="1"/>
  <c r="M93" i="6"/>
  <c r="M91" i="6" s="1"/>
  <c r="L93" i="6"/>
  <c r="P92" i="6"/>
  <c r="O92" i="6"/>
  <c r="P89" i="6"/>
  <c r="O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65" i="6" s="1"/>
  <c r="J76" i="6"/>
  <c r="N74" i="6"/>
  <c r="N72" i="6" s="1"/>
  <c r="M74" i="6"/>
  <c r="M72" i="6" s="1"/>
  <c r="P72" i="6" s="1"/>
  <c r="L74" i="6"/>
  <c r="O74" i="6" s="1"/>
  <c r="P73" i="6"/>
  <c r="O73" i="6"/>
  <c r="N71" i="6"/>
  <c r="M71" i="6"/>
  <c r="M69" i="6" s="1"/>
  <c r="P69" i="6" s="1"/>
  <c r="L71" i="6"/>
  <c r="P70" i="6"/>
  <c r="O70" i="6"/>
  <c r="O67" i="6"/>
  <c r="N67" i="6"/>
  <c r="M67" i="6"/>
  <c r="P67" i="6" s="1"/>
  <c r="L67" i="6"/>
  <c r="J64" i="6"/>
  <c r="N61" i="6"/>
  <c r="N59" i="6" s="1"/>
  <c r="M61" i="6"/>
  <c r="P61" i="6" s="1"/>
  <c r="L61" i="6"/>
  <c r="O61" i="6" s="1"/>
  <c r="P60" i="6"/>
  <c r="O60" i="6"/>
  <c r="N58" i="6"/>
  <c r="N56" i="6" s="1"/>
  <c r="M58" i="6"/>
  <c r="L58" i="6"/>
  <c r="P57" i="6"/>
  <c r="O57" i="6"/>
  <c r="O54" i="6"/>
  <c r="N54" i="6"/>
  <c r="M54" i="6"/>
  <c r="L54" i="6"/>
  <c r="N49" i="6"/>
  <c r="N47" i="6" s="1"/>
  <c r="M49" i="6"/>
  <c r="M47" i="6" s="1"/>
  <c r="P47" i="6" s="1"/>
  <c r="L49" i="6"/>
  <c r="O49" i="6" s="1"/>
  <c r="P48" i="6"/>
  <c r="O48" i="6"/>
  <c r="N46" i="6"/>
  <c r="M46" i="6"/>
  <c r="M44" i="6" s="1"/>
  <c r="L46" i="6"/>
  <c r="L44" i="6" s="1"/>
  <c r="P45" i="6"/>
  <c r="O45" i="6"/>
  <c r="O42" i="6"/>
  <c r="N42" i="6"/>
  <c r="M42" i="6"/>
  <c r="P42" i="6" s="1"/>
  <c r="L42" i="6"/>
  <c r="P36" i="6"/>
  <c r="N36" i="6"/>
  <c r="M36" i="6"/>
  <c r="P35" i="6"/>
  <c r="O35" i="6"/>
  <c r="N35" i="6"/>
  <c r="N34" i="6" s="1"/>
  <c r="M35" i="6"/>
  <c r="L35" i="6"/>
  <c r="P34" i="6"/>
  <c r="M34" i="6"/>
  <c r="N33" i="6"/>
  <c r="N30" i="6" s="1"/>
  <c r="N32" i="6"/>
  <c r="N29" i="6" s="1"/>
  <c r="N28" i="6" s="1"/>
  <c r="M32" i="6"/>
  <c r="L32" i="6"/>
  <c r="O32" i="6" s="1"/>
  <c r="O25" i="6"/>
  <c r="N25" i="6"/>
  <c r="M25" i="6"/>
  <c r="L25" i="6"/>
  <c r="P22" i="6"/>
  <c r="N22" i="6"/>
  <c r="N19" i="6" s="1"/>
  <c r="M22" i="6"/>
  <c r="L22" i="6"/>
  <c r="L12" i="6" s="1"/>
  <c r="O19" i="6"/>
  <c r="L19" i="6"/>
  <c r="N15" i="6"/>
  <c r="L15" i="6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O808" i="5"/>
  <c r="N808" i="5"/>
  <c r="M808" i="5"/>
  <c r="L808" i="5"/>
  <c r="O807" i="5"/>
  <c r="N807" i="5"/>
  <c r="M807" i="5"/>
  <c r="P807" i="5" s="1"/>
  <c r="L807" i="5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L791" i="5"/>
  <c r="L789" i="5" s="1"/>
  <c r="O789" i="5" s="1"/>
  <c r="P790" i="5"/>
  <c r="O790" i="5"/>
  <c r="P789" i="5"/>
  <c r="M789" i="5"/>
  <c r="M788" i="5"/>
  <c r="P788" i="5" s="1"/>
  <c r="N787" i="5"/>
  <c r="M787" i="5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P772" i="5"/>
  <c r="O772" i="5"/>
  <c r="N772" i="5"/>
  <c r="M772" i="5"/>
  <c r="L772" i="5"/>
  <c r="O771" i="5"/>
  <c r="N771" i="5"/>
  <c r="M771" i="5"/>
  <c r="P771" i="5" s="1"/>
  <c r="L771" i="5"/>
  <c r="M770" i="5"/>
  <c r="P770" i="5" s="1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P756" i="5"/>
  <c r="O756" i="5"/>
  <c r="N756" i="5"/>
  <c r="M756" i="5"/>
  <c r="L756" i="5"/>
  <c r="O755" i="5"/>
  <c r="N755" i="5"/>
  <c r="M755" i="5"/>
  <c r="P755" i="5" s="1"/>
  <c r="L755" i="5"/>
  <c r="M754" i="5"/>
  <c r="P754" i="5" s="1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P739" i="5"/>
  <c r="O739" i="5"/>
  <c r="N739" i="5"/>
  <c r="M739" i="5"/>
  <c r="L739" i="5"/>
  <c r="O738" i="5"/>
  <c r="N738" i="5"/>
  <c r="M738" i="5"/>
  <c r="P738" i="5" s="1"/>
  <c r="L738" i="5"/>
  <c r="M737" i="5"/>
  <c r="P737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L687" i="5" s="1"/>
  <c r="P688" i="5"/>
  <c r="N688" i="5"/>
  <c r="M688" i="5"/>
  <c r="N687" i="5"/>
  <c r="M687" i="5"/>
  <c r="P687" i="5" s="1"/>
  <c r="N686" i="5"/>
  <c r="N685" i="5" s="1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L660" i="5"/>
  <c r="O660" i="5" s="1"/>
  <c r="P659" i="5"/>
  <c r="O659" i="5"/>
  <c r="N658" i="5"/>
  <c r="M658" i="5"/>
  <c r="P658" i="5" s="1"/>
  <c r="P657" i="5"/>
  <c r="M657" i="5"/>
  <c r="P656" i="5"/>
  <c r="O656" i="5"/>
  <c r="N656" i="5"/>
  <c r="M656" i="5"/>
  <c r="L656" i="5"/>
  <c r="P655" i="5"/>
  <c r="N655" i="5"/>
  <c r="M655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N638" i="5"/>
  <c r="N634" i="5"/>
  <c r="L634" i="5"/>
  <c r="M634" i="5" s="1"/>
  <c r="P633" i="5"/>
  <c r="O633" i="5"/>
  <c r="N631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I592" i="5" s="1"/>
  <c r="K592" i="5" s="1"/>
  <c r="J583" i="5"/>
  <c r="J577" i="5" s="1"/>
  <c r="J582" i="5"/>
  <c r="I577" i="5"/>
  <c r="J576" i="5"/>
  <c r="J559" i="5" s="1"/>
  <c r="J543" i="5" s="1"/>
  <c r="I576" i="5"/>
  <c r="J569" i="5"/>
  <c r="I569" i="5"/>
  <c r="K569" i="5" s="1"/>
  <c r="J568" i="5"/>
  <c r="I568" i="5"/>
  <c r="J561" i="5"/>
  <c r="I561" i="5"/>
  <c r="K561" i="5" s="1"/>
  <c r="J560" i="5"/>
  <c r="I560" i="5"/>
  <c r="P557" i="5"/>
  <c r="L557" i="5"/>
  <c r="P556" i="5"/>
  <c r="O556" i="5"/>
  <c r="N555" i="5"/>
  <c r="N545" i="5" s="1"/>
  <c r="M555" i="5"/>
  <c r="N553" i="5"/>
  <c r="N552" i="5"/>
  <c r="N551" i="5"/>
  <c r="N550" i="5"/>
  <c r="N549" i="5" s="1"/>
  <c r="L549" i="5"/>
  <c r="L547" i="5" s="1"/>
  <c r="P548" i="5"/>
  <c r="O548" i="5"/>
  <c r="O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P526" i="5"/>
  <c r="N526" i="5"/>
  <c r="M526" i="5"/>
  <c r="P525" i="5"/>
  <c r="N525" i="5"/>
  <c r="M525" i="5"/>
  <c r="O524" i="5"/>
  <c r="N524" i="5"/>
  <c r="M524" i="5"/>
  <c r="L524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O505" i="5"/>
  <c r="M505" i="5"/>
  <c r="P505" i="5" s="1"/>
  <c r="L505" i="5"/>
  <c r="M504" i="5"/>
  <c r="P504" i="5" s="1"/>
  <c r="L504" i="5"/>
  <c r="O504" i="5" s="1"/>
  <c r="N503" i="5"/>
  <c r="M503" i="5"/>
  <c r="P503" i="5" s="1"/>
  <c r="L503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N474" i="5"/>
  <c r="N473" i="5"/>
  <c r="N472" i="5" s="1"/>
  <c r="L472" i="5"/>
  <c r="O472" i="5" s="1"/>
  <c r="P471" i="5"/>
  <c r="O471" i="5"/>
  <c r="P468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I460" i="5"/>
  <c r="I442" i="5" s="1"/>
  <c r="K442" i="5" s="1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N446" i="5" s="1"/>
  <c r="N444" i="5" s="1"/>
  <c r="L449" i="5"/>
  <c r="O449" i="5" s="1"/>
  <c r="P448" i="5"/>
  <c r="O448" i="5"/>
  <c r="N447" i="5"/>
  <c r="M447" i="5"/>
  <c r="P447" i="5" s="1"/>
  <c r="M446" i="5"/>
  <c r="P446" i="5" s="1"/>
  <c r="P445" i="5"/>
  <c r="N445" i="5"/>
  <c r="M445" i="5"/>
  <c r="L445" i="5"/>
  <c r="O445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J418" i="5" s="1"/>
  <c r="P431" i="5"/>
  <c r="L431" i="5"/>
  <c r="P430" i="5"/>
  <c r="O430" i="5"/>
  <c r="N429" i="5"/>
  <c r="M429" i="5"/>
  <c r="P429" i="5" s="1"/>
  <c r="N428" i="5"/>
  <c r="N425" i="5"/>
  <c r="N424" i="5"/>
  <c r="N422" i="5" s="1"/>
  <c r="L424" i="5"/>
  <c r="M424" i="5" s="1"/>
  <c r="P423" i="5"/>
  <c r="O423" i="5"/>
  <c r="N421" i="5"/>
  <c r="O420" i="5"/>
  <c r="N420" i="5"/>
  <c r="N419" i="5" s="1"/>
  <c r="M420" i="5"/>
  <c r="L420" i="5"/>
  <c r="K413" i="5"/>
  <c r="K412" i="5"/>
  <c r="N410" i="5"/>
  <c r="N408" i="5" s="1"/>
  <c r="M410" i="5"/>
  <c r="P410" i="5" s="1"/>
  <c r="L410" i="5"/>
  <c r="P409" i="5"/>
  <c r="O409" i="5"/>
  <c r="N407" i="5"/>
  <c r="N405" i="5" s="1"/>
  <c r="M407" i="5"/>
  <c r="L407" i="5"/>
  <c r="P406" i="5"/>
  <c r="O406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P397" i="5" s="1"/>
  <c r="L397" i="5"/>
  <c r="O397" i="5" s="1"/>
  <c r="P396" i="5"/>
  <c r="O396" i="5"/>
  <c r="N394" i="5"/>
  <c r="M394" i="5"/>
  <c r="P394" i="5" s="1"/>
  <c r="L394" i="5"/>
  <c r="O394" i="5" s="1"/>
  <c r="P393" i="5"/>
  <c r="O393" i="5"/>
  <c r="N390" i="5"/>
  <c r="M390" i="5"/>
  <c r="P390" i="5" s="1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M348" i="5" s="1"/>
  <c r="L350" i="5"/>
  <c r="L348" i="5" s="1"/>
  <c r="P349" i="5"/>
  <c r="O349" i="5"/>
  <c r="N346" i="5"/>
  <c r="M346" i="5"/>
  <c r="P346" i="5" s="1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M334" i="5" s="1"/>
  <c r="P334" i="5" s="1"/>
  <c r="L336" i="5"/>
  <c r="O336" i="5" s="1"/>
  <c r="P335" i="5"/>
  <c r="O335" i="5"/>
  <c r="N333" i="5"/>
  <c r="M333" i="5"/>
  <c r="M331" i="5" s="1"/>
  <c r="L333" i="5"/>
  <c r="L331" i="5" s="1"/>
  <c r="P332" i="5"/>
  <c r="O332" i="5"/>
  <c r="N329" i="5"/>
  <c r="M329" i="5"/>
  <c r="P329" i="5" s="1"/>
  <c r="L329" i="5"/>
  <c r="O329" i="5" s="1"/>
  <c r="I327" i="5"/>
  <c r="I325" i="5"/>
  <c r="K325" i="5" s="1"/>
  <c r="N323" i="5"/>
  <c r="N321" i="5" s="1"/>
  <c r="M323" i="5"/>
  <c r="L323" i="5"/>
  <c r="O323" i="5" s="1"/>
  <c r="P322" i="5"/>
  <c r="O322" i="5"/>
  <c r="N320" i="5"/>
  <c r="N318" i="5" s="1"/>
  <c r="M320" i="5"/>
  <c r="L320" i="5"/>
  <c r="O320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P305" i="5"/>
  <c r="O305" i="5"/>
  <c r="N303" i="5"/>
  <c r="N301" i="5" s="1"/>
  <c r="M303" i="5"/>
  <c r="L303" i="5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O282" i="5" s="1"/>
  <c r="P281" i="5"/>
  <c r="O281" i="5"/>
  <c r="N278" i="5"/>
  <c r="M278" i="5"/>
  <c r="L278" i="5"/>
  <c r="J276" i="5"/>
  <c r="I271" i="5"/>
  <c r="I260" i="5" s="1"/>
  <c r="K260" i="5" s="1"/>
  <c r="N269" i="5"/>
  <c r="N267" i="5" s="1"/>
  <c r="M269" i="5"/>
  <c r="P269" i="5" s="1"/>
  <c r="L269" i="5"/>
  <c r="O269" i="5" s="1"/>
  <c r="P268" i="5"/>
  <c r="O268" i="5"/>
  <c r="N266" i="5"/>
  <c r="M266" i="5"/>
  <c r="M264" i="5" s="1"/>
  <c r="L266" i="5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N239" i="5"/>
  <c r="N238" i="5" s="1"/>
  <c r="N227" i="5" s="1"/>
  <c r="L239" i="5"/>
  <c r="P238" i="5"/>
  <c r="J237" i="5"/>
  <c r="J226" i="5" s="1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5" i="5"/>
  <c r="J194" i="5" s="1"/>
  <c r="I193" i="5"/>
  <c r="I190" i="5" s="1"/>
  <c r="K190" i="5" s="1"/>
  <c r="P191" i="5"/>
  <c r="N191" i="5"/>
  <c r="L191" i="5"/>
  <c r="J190" i="5"/>
  <c r="N189" i="5"/>
  <c r="N187" i="5" s="1"/>
  <c r="M189" i="5"/>
  <c r="P189" i="5" s="1"/>
  <c r="L189" i="5"/>
  <c r="P188" i="5"/>
  <c r="O188" i="5"/>
  <c r="N186" i="5"/>
  <c r="N184" i="5" s="1"/>
  <c r="M186" i="5"/>
  <c r="L186" i="5"/>
  <c r="P185" i="5"/>
  <c r="O185" i="5"/>
  <c r="N182" i="5"/>
  <c r="M182" i="5"/>
  <c r="P182" i="5" s="1"/>
  <c r="L182" i="5"/>
  <c r="J180" i="5"/>
  <c r="J177" i="5"/>
  <c r="I176" i="5"/>
  <c r="I174" i="5" s="1"/>
  <c r="I164" i="5" s="1"/>
  <c r="J174" i="5"/>
  <c r="N173" i="5"/>
  <c r="M173" i="5"/>
  <c r="P173" i="5" s="1"/>
  <c r="L173" i="5"/>
  <c r="P172" i="5"/>
  <c r="O172" i="5"/>
  <c r="N170" i="5"/>
  <c r="N168" i="5" s="1"/>
  <c r="M170" i="5"/>
  <c r="M168" i="5" s="1"/>
  <c r="L170" i="5"/>
  <c r="P169" i="5"/>
  <c r="O169" i="5"/>
  <c r="N166" i="5"/>
  <c r="M166" i="5"/>
  <c r="P166" i="5" s="1"/>
  <c r="L166" i="5"/>
  <c r="J164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P154" i="5" s="1"/>
  <c r="L154" i="5"/>
  <c r="P153" i="5"/>
  <c r="O153" i="5"/>
  <c r="N150" i="5"/>
  <c r="M150" i="5"/>
  <c r="P150" i="5" s="1"/>
  <c r="L150" i="5"/>
  <c r="O150" i="5" s="1"/>
  <c r="J148" i="5"/>
  <c r="I146" i="5"/>
  <c r="I145" i="5"/>
  <c r="I143" i="5" s="1"/>
  <c r="I131" i="5" s="1"/>
  <c r="I144" i="5"/>
  <c r="K144" i="5" s="1"/>
  <c r="N140" i="5"/>
  <c r="M140" i="5"/>
  <c r="M138" i="5" s="1"/>
  <c r="L140" i="5"/>
  <c r="P139" i="5"/>
  <c r="O139" i="5"/>
  <c r="N137" i="5"/>
  <c r="N135" i="5" s="1"/>
  <c r="M137" i="5"/>
  <c r="L137" i="5"/>
  <c r="P136" i="5"/>
  <c r="O136" i="5"/>
  <c r="P133" i="5"/>
  <c r="O133" i="5"/>
  <c r="N133" i="5"/>
  <c r="M133" i="5"/>
  <c r="L133" i="5"/>
  <c r="J130" i="5"/>
  <c r="N127" i="5"/>
  <c r="M127" i="5"/>
  <c r="M125" i="5" s="1"/>
  <c r="L127" i="5"/>
  <c r="P126" i="5"/>
  <c r="O126" i="5"/>
  <c r="N124" i="5"/>
  <c r="N122" i="5" s="1"/>
  <c r="M124" i="5"/>
  <c r="P124" i="5" s="1"/>
  <c r="L124" i="5"/>
  <c r="O124" i="5" s="1"/>
  <c r="P123" i="5"/>
  <c r="O123" i="5"/>
  <c r="N120" i="5"/>
  <c r="M120" i="5"/>
  <c r="P120" i="5" s="1"/>
  <c r="L120" i="5"/>
  <c r="O120" i="5" s="1"/>
  <c r="K118" i="5"/>
  <c r="J118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J98" i="5"/>
  <c r="I98" i="5"/>
  <c r="K98" i="5" s="1"/>
  <c r="N96" i="5"/>
  <c r="N94" i="5" s="1"/>
  <c r="M96" i="5"/>
  <c r="P96" i="5" s="1"/>
  <c r="L96" i="5"/>
  <c r="L94" i="5" s="1"/>
  <c r="O94" i="5" s="1"/>
  <c r="P95" i="5"/>
  <c r="O95" i="5"/>
  <c r="N93" i="5"/>
  <c r="N91" i="5" s="1"/>
  <c r="M93" i="5"/>
  <c r="M91" i="5" s="1"/>
  <c r="L93" i="5"/>
  <c r="L91" i="5" s="1"/>
  <c r="P92" i="5"/>
  <c r="O92" i="5"/>
  <c r="N89" i="5"/>
  <c r="M89" i="5"/>
  <c r="P89" i="5" s="1"/>
  <c r="L89" i="5"/>
  <c r="O89" i="5" s="1"/>
  <c r="J86" i="5"/>
  <c r="I84" i="5"/>
  <c r="K84" i="5" s="1"/>
  <c r="I83" i="5"/>
  <c r="K83" i="5" s="1"/>
  <c r="I82" i="5"/>
  <c r="I81" i="5"/>
  <c r="K81" i="5" s="1"/>
  <c r="I80" i="5"/>
  <c r="K80" i="5" s="1"/>
  <c r="I79" i="5"/>
  <c r="K79" i="5" s="1"/>
  <c r="I78" i="5"/>
  <c r="K78" i="5" s="1"/>
  <c r="J77" i="5"/>
  <c r="J76" i="5"/>
  <c r="N74" i="5"/>
  <c r="N72" i="5" s="1"/>
  <c r="M74" i="5"/>
  <c r="L74" i="5"/>
  <c r="O74" i="5" s="1"/>
  <c r="P73" i="5"/>
  <c r="O73" i="5"/>
  <c r="N71" i="5"/>
  <c r="M71" i="5"/>
  <c r="L71" i="5"/>
  <c r="O71" i="5" s="1"/>
  <c r="P70" i="5"/>
  <c r="O70" i="5"/>
  <c r="N67" i="5"/>
  <c r="M67" i="5"/>
  <c r="L67" i="5"/>
  <c r="O67" i="5" s="1"/>
  <c r="J65" i="5"/>
  <c r="J64" i="5"/>
  <c r="N61" i="5"/>
  <c r="N59" i="5" s="1"/>
  <c r="M61" i="5"/>
  <c r="L61" i="5"/>
  <c r="P60" i="5"/>
  <c r="O60" i="5"/>
  <c r="N58" i="5"/>
  <c r="M58" i="5"/>
  <c r="L58" i="5"/>
  <c r="P57" i="5"/>
  <c r="O57" i="5"/>
  <c r="P54" i="5"/>
  <c r="O54" i="5"/>
  <c r="N54" i="5"/>
  <c r="M54" i="5"/>
  <c r="L54" i="5"/>
  <c r="N49" i="5"/>
  <c r="N47" i="5" s="1"/>
  <c r="M49" i="5"/>
  <c r="L49" i="5"/>
  <c r="O49" i="5" s="1"/>
  <c r="P48" i="5"/>
  <c r="O48" i="5"/>
  <c r="N46" i="5"/>
  <c r="N44" i="5" s="1"/>
  <c r="M46" i="5"/>
  <c r="L46" i="5"/>
  <c r="L44" i="5" s="1"/>
  <c r="P45" i="5"/>
  <c r="O45" i="5"/>
  <c r="N42" i="5"/>
  <c r="M42" i="5"/>
  <c r="L42" i="5"/>
  <c r="O42" i="5" s="1"/>
  <c r="P36" i="5"/>
  <c r="N36" i="5"/>
  <c r="M36" i="5"/>
  <c r="O35" i="5"/>
  <c r="N35" i="5"/>
  <c r="N29" i="5" s="1"/>
  <c r="M35" i="5"/>
  <c r="P35" i="5" s="1"/>
  <c r="L35" i="5"/>
  <c r="M34" i="5"/>
  <c r="P34" i="5" s="1"/>
  <c r="N32" i="5"/>
  <c r="M32" i="5"/>
  <c r="P32" i="5" s="1"/>
  <c r="L32" i="5"/>
  <c r="N25" i="5"/>
  <c r="M25" i="5"/>
  <c r="P25" i="5" s="1"/>
  <c r="L25" i="5"/>
  <c r="O25" i="5" s="1"/>
  <c r="O22" i="5"/>
  <c r="N22" i="5"/>
  <c r="M22" i="5"/>
  <c r="P22" i="5" s="1"/>
  <c r="L22" i="5"/>
  <c r="N15" i="5"/>
  <c r="L12" i="5"/>
  <c r="O12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L791" i="4"/>
  <c r="O791" i="4" s="1"/>
  <c r="P790" i="4"/>
  <c r="O790" i="4"/>
  <c r="M789" i="4"/>
  <c r="P789" i="4" s="1"/>
  <c r="M788" i="4"/>
  <c r="P788" i="4" s="1"/>
  <c r="N787" i="4"/>
  <c r="M787" i="4"/>
  <c r="L787" i="4"/>
  <c r="O787" i="4" s="1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3" i="4" s="1"/>
  <c r="P774" i="4"/>
  <c r="O774" i="4"/>
  <c r="P773" i="4"/>
  <c r="O773" i="4"/>
  <c r="M773" i="4"/>
  <c r="L773" i="4"/>
  <c r="O772" i="4"/>
  <c r="N772" i="4"/>
  <c r="M772" i="4"/>
  <c r="P772" i="4" s="1"/>
  <c r="L772" i="4"/>
  <c r="N771" i="4"/>
  <c r="M771" i="4"/>
  <c r="P771" i="4" s="1"/>
  <c r="L771" i="4"/>
  <c r="O771" i="4" s="1"/>
  <c r="M770" i="4"/>
  <c r="P770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7" i="4" s="1"/>
  <c r="P758" i="4"/>
  <c r="O758" i="4"/>
  <c r="P757" i="4"/>
  <c r="O757" i="4"/>
  <c r="M757" i="4"/>
  <c r="L757" i="4"/>
  <c r="O756" i="4"/>
  <c r="N756" i="4"/>
  <c r="M756" i="4"/>
  <c r="P756" i="4" s="1"/>
  <c r="L756" i="4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N740" i="4" s="1"/>
  <c r="P741" i="4"/>
  <c r="O741" i="4"/>
  <c r="P740" i="4"/>
  <c r="O740" i="4"/>
  <c r="M740" i="4"/>
  <c r="L740" i="4"/>
  <c r="O739" i="4"/>
  <c r="N739" i="4"/>
  <c r="M739" i="4"/>
  <c r="P739" i="4" s="1"/>
  <c r="L739" i="4"/>
  <c r="N738" i="4"/>
  <c r="M738" i="4"/>
  <c r="P738" i="4" s="1"/>
  <c r="L738" i="4"/>
  <c r="O738" i="4" s="1"/>
  <c r="M737" i="4"/>
  <c r="P737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L690" i="4"/>
  <c r="N688" i="4"/>
  <c r="M688" i="4"/>
  <c r="P688" i="4" s="1"/>
  <c r="N687" i="4"/>
  <c r="N685" i="4" s="1"/>
  <c r="M687" i="4"/>
  <c r="P687" i="4" s="1"/>
  <c r="N686" i="4"/>
  <c r="M686" i="4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P658" i="4"/>
  <c r="N658" i="4"/>
  <c r="M658" i="4"/>
  <c r="P657" i="4"/>
  <c r="N657" i="4"/>
  <c r="M657" i="4"/>
  <c r="P656" i="4"/>
  <c r="O656" i="4"/>
  <c r="N656" i="4"/>
  <c r="M656" i="4"/>
  <c r="M655" i="4" s="1"/>
  <c r="P655" i="4" s="1"/>
  <c r="L656" i="4"/>
  <c r="N655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N631" i="4" s="1"/>
  <c r="N629" i="4" s="1"/>
  <c r="L634" i="4"/>
  <c r="P633" i="4"/>
  <c r="O633" i="4"/>
  <c r="M632" i="4"/>
  <c r="P632" i="4" s="1"/>
  <c r="M631" i="4"/>
  <c r="P630" i="4"/>
  <c r="N630" i="4"/>
  <c r="M630" i="4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594" i="4" s="1"/>
  <c r="J603" i="4"/>
  <c r="J596" i="4"/>
  <c r="J595" i="4"/>
  <c r="J593" i="4" s="1"/>
  <c r="J592" i="4" s="1"/>
  <c r="I594" i="4"/>
  <c r="K594" i="4" s="1"/>
  <c r="I593" i="4"/>
  <c r="J583" i="4"/>
  <c r="J582" i="4"/>
  <c r="J577" i="4"/>
  <c r="I577" i="4"/>
  <c r="K577" i="4" s="1"/>
  <c r="J576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L555" i="4" s="1"/>
  <c r="O555" i="4" s="1"/>
  <c r="P556" i="4"/>
  <c r="O556" i="4"/>
  <c r="P555" i="4"/>
  <c r="N555" i="4"/>
  <c r="N545" i="4" s="1"/>
  <c r="N544" i="4" s="1"/>
  <c r="M555" i="4"/>
  <c r="N549" i="4"/>
  <c r="L549" i="4"/>
  <c r="M549" i="4" s="1"/>
  <c r="P548" i="4"/>
  <c r="O548" i="4"/>
  <c r="N546" i="4"/>
  <c r="P545" i="4"/>
  <c r="O545" i="4"/>
  <c r="M545" i="4"/>
  <c r="L545" i="4"/>
  <c r="I542" i="4"/>
  <c r="K542" i="4" s="1"/>
  <c r="I541" i="4"/>
  <c r="K541" i="4" s="1"/>
  <c r="I540" i="4"/>
  <c r="I539" i="4"/>
  <c r="K539" i="4" s="1"/>
  <c r="I538" i="4"/>
  <c r="K538" i="4" s="1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N525" i="4"/>
  <c r="M525" i="4"/>
  <c r="P525" i="4" s="1"/>
  <c r="N524" i="4"/>
  <c r="M524" i="4"/>
  <c r="P524" i="4" s="1"/>
  <c r="L524" i="4"/>
  <c r="O524" i="4" s="1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M505" i="4"/>
  <c r="P505" i="4" s="1"/>
  <c r="L505" i="4"/>
  <c r="O505" i="4" s="1"/>
  <c r="M504" i="4"/>
  <c r="L504" i="4"/>
  <c r="O504" i="4" s="1"/>
  <c r="P503" i="4"/>
  <c r="N503" i="4"/>
  <c r="M503" i="4"/>
  <c r="L503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/>
  <c r="L472" i="4"/>
  <c r="M472" i="4" s="1"/>
  <c r="P471" i="4"/>
  <c r="O471" i="4"/>
  <c r="N468" i="4"/>
  <c r="M468" i="4"/>
  <c r="P468" i="4" s="1"/>
  <c r="L468" i="4"/>
  <c r="O468" i="4" s="1"/>
  <c r="J466" i="4"/>
  <c r="I466" i="4"/>
  <c r="K466" i="4" s="1"/>
  <c r="J465" i="4"/>
  <c r="I465" i="4"/>
  <c r="I464" i="4"/>
  <c r="I463" i="4"/>
  <c r="I462" i="4"/>
  <c r="K462" i="4" s="1"/>
  <c r="I460" i="4"/>
  <c r="I442" i="4" s="1"/>
  <c r="K442" i="4" s="1"/>
  <c r="K458" i="4"/>
  <c r="P456" i="4"/>
  <c r="L456" i="4"/>
  <c r="O456" i="4" s="1"/>
  <c r="P455" i="4"/>
  <c r="O455" i="4"/>
  <c r="P454" i="4"/>
  <c r="N454" i="4"/>
  <c r="M454" i="4"/>
  <c r="N449" i="4"/>
  <c r="L449" i="4"/>
  <c r="M449" i="4" s="1"/>
  <c r="P448" i="4"/>
  <c r="O448" i="4"/>
  <c r="N447" i="4"/>
  <c r="N446" i="4"/>
  <c r="P445" i="4"/>
  <c r="O445" i="4"/>
  <c r="N445" i="4"/>
  <c r="M445" i="4"/>
  <c r="L445" i="4"/>
  <c r="N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K435" i="4" s="1"/>
  <c r="J434" i="4"/>
  <c r="P431" i="4"/>
  <c r="L431" i="4"/>
  <c r="P430" i="4"/>
  <c r="O430" i="4"/>
  <c r="N429" i="4"/>
  <c r="M429" i="4"/>
  <c r="P429" i="4" s="1"/>
  <c r="N428" i="4"/>
  <c r="N424" i="4" s="1"/>
  <c r="L424" i="4"/>
  <c r="M424" i="4" s="1"/>
  <c r="P423" i="4"/>
  <c r="O423" i="4"/>
  <c r="P420" i="4"/>
  <c r="N420" i="4"/>
  <c r="M420" i="4"/>
  <c r="L420" i="4"/>
  <c r="J418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M407" i="4"/>
  <c r="L407" i="4"/>
  <c r="O407" i="4" s="1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L395" i="4" s="1"/>
  <c r="O395" i="4" s="1"/>
  <c r="P396" i="4"/>
  <c r="O396" i="4"/>
  <c r="N394" i="4"/>
  <c r="N392" i="4" s="1"/>
  <c r="M394" i="4"/>
  <c r="P394" i="4" s="1"/>
  <c r="L394" i="4"/>
  <c r="L392" i="4" s="1"/>
  <c r="O392" i="4" s="1"/>
  <c r="P393" i="4"/>
  <c r="O393" i="4"/>
  <c r="P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N348" i="4" s="1"/>
  <c r="M350" i="4"/>
  <c r="M348" i="4" s="1"/>
  <c r="L350" i="4"/>
  <c r="L348" i="4" s="1"/>
  <c r="P349" i="4"/>
  <c r="O349" i="4"/>
  <c r="P346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L336" i="4"/>
  <c r="O336" i="4" s="1"/>
  <c r="P335" i="4"/>
  <c r="O335" i="4"/>
  <c r="N333" i="4"/>
  <c r="N331" i="4" s="1"/>
  <c r="M333" i="4"/>
  <c r="M331" i="4" s="1"/>
  <c r="L333" i="4"/>
  <c r="P332" i="4"/>
  <c r="O332" i="4"/>
  <c r="P329" i="4"/>
  <c r="N329" i="4"/>
  <c r="M329" i="4"/>
  <c r="L329" i="4"/>
  <c r="I327" i="4"/>
  <c r="I325" i="4"/>
  <c r="N323" i="4"/>
  <c r="N321" i="4" s="1"/>
  <c r="M323" i="4"/>
  <c r="P323" i="4" s="1"/>
  <c r="L323" i="4"/>
  <c r="L321" i="4" s="1"/>
  <c r="O321" i="4" s="1"/>
  <c r="P322" i="4"/>
  <c r="O322" i="4"/>
  <c r="N320" i="4"/>
  <c r="N318" i="4" s="1"/>
  <c r="M320" i="4"/>
  <c r="P320" i="4" s="1"/>
  <c r="L320" i="4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P301" i="4" s="1"/>
  <c r="L303" i="4"/>
  <c r="P302" i="4"/>
  <c r="O302" i="4"/>
  <c r="N299" i="4"/>
  <c r="M299" i="4"/>
  <c r="P299" i="4" s="1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K275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M282" i="4"/>
  <c r="P282" i="4" s="1"/>
  <c r="L282" i="4"/>
  <c r="O282" i="4" s="1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L266" i="4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J226" i="4" s="1"/>
  <c r="J180" i="4" s="1"/>
  <c r="K247" i="4"/>
  <c r="K246" i="4"/>
  <c r="I244" i="4"/>
  <c r="I237" i="4" s="1"/>
  <c r="L242" i="4"/>
  <c r="L241" i="4"/>
  <c r="L240" i="4"/>
  <c r="L239" i="4"/>
  <c r="P238" i="4"/>
  <c r="N238" i="4"/>
  <c r="N227" i="4" s="1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I225" i="4"/>
  <c r="K225" i="4" s="1"/>
  <c r="I224" i="4"/>
  <c r="I223" i="4"/>
  <c r="K223" i="4" s="1"/>
  <c r="N220" i="4"/>
  <c r="N217" i="4" s="1"/>
  <c r="L220" i="4"/>
  <c r="L219" i="4"/>
  <c r="N218" i="4"/>
  <c r="L218" i="4"/>
  <c r="P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N184" i="4" s="1"/>
  <c r="M186" i="4"/>
  <c r="L186" i="4"/>
  <c r="P185" i="4"/>
  <c r="O185" i="4"/>
  <c r="O182" i="4"/>
  <c r="N182" i="4"/>
  <c r="M182" i="4"/>
  <c r="P182" i="4" s="1"/>
  <c r="L182" i="4"/>
  <c r="J177" i="4"/>
  <c r="I176" i="4"/>
  <c r="K176" i="4" s="1"/>
  <c r="J174" i="4"/>
  <c r="J164" i="4" s="1"/>
  <c r="N173" i="4"/>
  <c r="N171" i="4" s="1"/>
  <c r="M173" i="4"/>
  <c r="M171" i="4" s="1"/>
  <c r="P171" i="4" s="1"/>
  <c r="L173" i="4"/>
  <c r="O173" i="4" s="1"/>
  <c r="P172" i="4"/>
  <c r="O172" i="4"/>
  <c r="N170" i="4"/>
  <c r="N168" i="4" s="1"/>
  <c r="M170" i="4"/>
  <c r="M168" i="4" s="1"/>
  <c r="L170" i="4"/>
  <c r="L168" i="4" s="1"/>
  <c r="P169" i="4"/>
  <c r="O169" i="4"/>
  <c r="O166" i="4"/>
  <c r="N166" i="4"/>
  <c r="M166" i="4"/>
  <c r="L166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P154" i="4" s="1"/>
  <c r="L154" i="4"/>
  <c r="O154" i="4" s="1"/>
  <c r="P153" i="4"/>
  <c r="O153" i="4"/>
  <c r="P150" i="4"/>
  <c r="O150" i="4"/>
  <c r="N150" i="4"/>
  <c r="M150" i="4"/>
  <c r="L150" i="4"/>
  <c r="J148" i="4"/>
  <c r="I146" i="4"/>
  <c r="K146" i="4" s="1"/>
  <c r="I145" i="4"/>
  <c r="K145" i="4" s="1"/>
  <c r="I144" i="4"/>
  <c r="N140" i="4"/>
  <c r="N138" i="4" s="1"/>
  <c r="M140" i="4"/>
  <c r="M138" i="4" s="1"/>
  <c r="P138" i="4" s="1"/>
  <c r="L140" i="4"/>
  <c r="O140" i="4" s="1"/>
  <c r="P139" i="4"/>
  <c r="O139" i="4"/>
  <c r="N137" i="4"/>
  <c r="N135" i="4" s="1"/>
  <c r="M137" i="4"/>
  <c r="M135" i="4" s="1"/>
  <c r="P135" i="4" s="1"/>
  <c r="L137" i="4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M124" i="4"/>
  <c r="L124" i="4"/>
  <c r="O124" i="4" s="1"/>
  <c r="P123" i="4"/>
  <c r="O123" i="4"/>
  <c r="P120" i="4"/>
  <c r="N120" i="4"/>
  <c r="M120" i="4"/>
  <c r="L120" i="4"/>
  <c r="O120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K98" i="4" s="1"/>
  <c r="N96" i="4"/>
  <c r="N94" i="4" s="1"/>
  <c r="M96" i="4"/>
  <c r="P96" i="4" s="1"/>
  <c r="L96" i="4"/>
  <c r="O96" i="4" s="1"/>
  <c r="P95" i="4"/>
  <c r="O95" i="4"/>
  <c r="N93" i="4"/>
  <c r="N91" i="4" s="1"/>
  <c r="M93" i="4"/>
  <c r="M91" i="4" s="1"/>
  <c r="L93" i="4"/>
  <c r="L91" i="4" s="1"/>
  <c r="P92" i="4"/>
  <c r="O92" i="4"/>
  <c r="O89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K79" i="4" s="1"/>
  <c r="I78" i="4"/>
  <c r="K78" i="4" s="1"/>
  <c r="J77" i="4"/>
  <c r="J65" i="4" s="1"/>
  <c r="J76" i="4"/>
  <c r="N74" i="4"/>
  <c r="N72" i="4" s="1"/>
  <c r="M74" i="4"/>
  <c r="M72" i="4" s="1"/>
  <c r="P72" i="4" s="1"/>
  <c r="L74" i="4"/>
  <c r="O74" i="4" s="1"/>
  <c r="P73" i="4"/>
  <c r="O73" i="4"/>
  <c r="N71" i="4"/>
  <c r="N69" i="4" s="1"/>
  <c r="M71" i="4"/>
  <c r="M69" i="4" s="1"/>
  <c r="P69" i="4" s="1"/>
  <c r="L71" i="4"/>
  <c r="O71" i="4" s="1"/>
  <c r="P70" i="4"/>
  <c r="O70" i="4"/>
  <c r="P67" i="4"/>
  <c r="N67" i="4"/>
  <c r="M67" i="4"/>
  <c r="L67" i="4"/>
  <c r="O67" i="4" s="1"/>
  <c r="J64" i="4"/>
  <c r="N61" i="4"/>
  <c r="N59" i="4" s="1"/>
  <c r="M61" i="4"/>
  <c r="M59" i="4" s="1"/>
  <c r="P59" i="4" s="1"/>
  <c r="L61" i="4"/>
  <c r="O61" i="4" s="1"/>
  <c r="P60" i="4"/>
  <c r="O60" i="4"/>
  <c r="N58" i="4"/>
  <c r="N56" i="4" s="1"/>
  <c r="M58" i="4"/>
  <c r="M56" i="4" s="1"/>
  <c r="L58" i="4"/>
  <c r="P57" i="4"/>
  <c r="O57" i="4"/>
  <c r="P54" i="4"/>
  <c r="N54" i="4"/>
  <c r="M54" i="4"/>
  <c r="L54" i="4"/>
  <c r="O54" i="4" s="1"/>
  <c r="N49" i="4"/>
  <c r="M49" i="4"/>
  <c r="P49" i="4" s="1"/>
  <c r="L49" i="4"/>
  <c r="L47" i="4" s="1"/>
  <c r="O47" i="4" s="1"/>
  <c r="P48" i="4"/>
  <c r="O48" i="4"/>
  <c r="N46" i="4"/>
  <c r="M46" i="4"/>
  <c r="L46" i="4"/>
  <c r="L44" i="4" s="1"/>
  <c r="P45" i="4"/>
  <c r="O45" i="4"/>
  <c r="O42" i="4"/>
  <c r="N42" i="4"/>
  <c r="M42" i="4"/>
  <c r="L42" i="4"/>
  <c r="P36" i="4"/>
  <c r="N36" i="4"/>
  <c r="M36" i="4"/>
  <c r="O35" i="4"/>
  <c r="N35" i="4"/>
  <c r="M35" i="4"/>
  <c r="P35" i="4" s="1"/>
  <c r="L35" i="4"/>
  <c r="N34" i="4"/>
  <c r="N32" i="4"/>
  <c r="N29" i="4" s="1"/>
  <c r="M32" i="4"/>
  <c r="P32" i="4" s="1"/>
  <c r="L32" i="4"/>
  <c r="N25" i="4"/>
  <c r="N19" i="4" s="1"/>
  <c r="M25" i="4"/>
  <c r="P25" i="4" s="1"/>
  <c r="L25" i="4"/>
  <c r="P22" i="4"/>
  <c r="O22" i="4"/>
  <c r="N22" i="4"/>
  <c r="M22" i="4"/>
  <c r="L22" i="4"/>
  <c r="M19" i="4"/>
  <c r="P19" i="4" s="1"/>
  <c r="L19" i="4"/>
  <c r="P15" i="4"/>
  <c r="M15" i="4"/>
  <c r="N12" i="4"/>
  <c r="M12" i="4"/>
  <c r="P12" i="4" s="1"/>
  <c r="L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O791" i="3" s="1"/>
  <c r="P790" i="3"/>
  <c r="O790" i="3"/>
  <c r="P789" i="3"/>
  <c r="N789" i="3"/>
  <c r="M789" i="3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O690" i="3" s="1"/>
  <c r="P688" i="3"/>
  <c r="N688" i="3"/>
  <c r="M688" i="3"/>
  <c r="M687" i="3"/>
  <c r="P686" i="3"/>
  <c r="N686" i="3"/>
  <c r="N685" i="3" s="1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N658" i="3"/>
  <c r="M658" i="3"/>
  <c r="P658" i="3" s="1"/>
  <c r="P657" i="3"/>
  <c r="N657" i="3"/>
  <c r="M657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M631" i="3"/>
  <c r="O630" i="3"/>
  <c r="N630" i="3"/>
  <c r="M630" i="3"/>
  <c r="P630" i="3" s="1"/>
  <c r="L630" i="3"/>
  <c r="N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J592" i="3" s="1"/>
  <c r="I593" i="3"/>
  <c r="I592" i="3" s="1"/>
  <c r="K592" i="3" s="1"/>
  <c r="J583" i="3"/>
  <c r="J582" i="3"/>
  <c r="J576" i="3" s="1"/>
  <c r="J577" i="3"/>
  <c r="I577" i="3"/>
  <c r="K577" i="3" s="1"/>
  <c r="I576" i="3"/>
  <c r="I559" i="3" s="1"/>
  <c r="I543" i="3" s="1"/>
  <c r="J569" i="3"/>
  <c r="I569" i="3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N555" i="3"/>
  <c r="M555" i="3"/>
  <c r="P555" i="3" s="1"/>
  <c r="N553" i="3"/>
  <c r="N549" i="3" s="1"/>
  <c r="N546" i="3" s="1"/>
  <c r="L549" i="3"/>
  <c r="P548" i="3"/>
  <c r="O548" i="3"/>
  <c r="P545" i="3"/>
  <c r="N545" i="3"/>
  <c r="N544" i="3" s="1"/>
  <c r="M545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L533" i="3" s="1"/>
  <c r="O533" i="3" s="1"/>
  <c r="P534" i="3"/>
  <c r="O534" i="3"/>
  <c r="N533" i="3"/>
  <c r="M533" i="3"/>
  <c r="P533" i="3" s="1"/>
  <c r="N528" i="3"/>
  <c r="N525" i="3" s="1"/>
  <c r="N523" i="3" s="1"/>
  <c r="L528" i="3"/>
  <c r="P527" i="3"/>
  <c r="O527" i="3"/>
  <c r="N526" i="3"/>
  <c r="O524" i="3"/>
  <c r="N524" i="3"/>
  <c r="M524" i="3"/>
  <c r="L524" i="3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5" i="3" s="1"/>
  <c r="P506" i="3"/>
  <c r="O506" i="3"/>
  <c r="M505" i="3"/>
  <c r="P505" i="3" s="1"/>
  <c r="L505" i="3"/>
  <c r="O505" i="3" s="1"/>
  <c r="P504" i="3"/>
  <c r="M504" i="3"/>
  <c r="L504" i="3"/>
  <c r="O504" i="3" s="1"/>
  <c r="P503" i="3"/>
  <c r="N503" i="3"/>
  <c r="M503" i="3"/>
  <c r="L503" i="3"/>
  <c r="O503" i="3" s="1"/>
  <c r="O502" i="3"/>
  <c r="L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4" i="3"/>
  <c r="N472" i="3"/>
  <c r="L472" i="3"/>
  <c r="L470" i="3" s="1"/>
  <c r="O470" i="3" s="1"/>
  <c r="P471" i="3"/>
  <c r="O471" i="3"/>
  <c r="N470" i="3"/>
  <c r="N469" i="3"/>
  <c r="N467" i="3" s="1"/>
  <c r="N468" i="3"/>
  <c r="M468" i="3"/>
  <c r="P468" i="3" s="1"/>
  <c r="L468" i="3"/>
  <c r="J466" i="3"/>
  <c r="I466" i="3"/>
  <c r="J465" i="3"/>
  <c r="I465" i="3"/>
  <c r="K465" i="3" s="1"/>
  <c r="I464" i="3"/>
  <c r="I463" i="3"/>
  <c r="I462" i="3"/>
  <c r="K462" i="3" s="1"/>
  <c r="I460" i="3"/>
  <c r="I442" i="3" s="1"/>
  <c r="K442" i="3" s="1"/>
  <c r="K458" i="3"/>
  <c r="P456" i="3"/>
  <c r="L456" i="3"/>
  <c r="P455" i="3"/>
  <c r="O455" i="3"/>
  <c r="N454" i="3"/>
  <c r="M454" i="3"/>
  <c r="P454" i="3" s="1"/>
  <c r="N449" i="3"/>
  <c r="N447" i="3" s="1"/>
  <c r="L449" i="3"/>
  <c r="M449" i="3" s="1"/>
  <c r="M446" i="3" s="1"/>
  <c r="P446" i="3" s="1"/>
  <c r="P448" i="3"/>
  <c r="O448" i="3"/>
  <c r="N446" i="3"/>
  <c r="P445" i="3"/>
  <c r="O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K435" i="3" s="1"/>
  <c r="J434" i="3"/>
  <c r="P431" i="3"/>
  <c r="L431" i="3"/>
  <c r="L429" i="3" s="1"/>
  <c r="O429" i="3" s="1"/>
  <c r="P430" i="3"/>
  <c r="O430" i="3"/>
  <c r="P429" i="3"/>
  <c r="N429" i="3"/>
  <c r="M429" i="3"/>
  <c r="N424" i="3"/>
  <c r="L424" i="3"/>
  <c r="O424" i="3" s="1"/>
  <c r="P423" i="3"/>
  <c r="O423" i="3"/>
  <c r="N422" i="3"/>
  <c r="N421" i="3"/>
  <c r="P420" i="3"/>
  <c r="O420" i="3"/>
  <c r="N420" i="3"/>
  <c r="M420" i="3"/>
  <c r="L420" i="3"/>
  <c r="N419" i="3"/>
  <c r="J418" i="3"/>
  <c r="K413" i="3"/>
  <c r="K412" i="3"/>
  <c r="N410" i="3"/>
  <c r="N408" i="3" s="1"/>
  <c r="M410" i="3"/>
  <c r="M408" i="3" s="1"/>
  <c r="P408" i="3" s="1"/>
  <c r="L410" i="3"/>
  <c r="P409" i="3"/>
  <c r="O409" i="3"/>
  <c r="N407" i="3"/>
  <c r="N405" i="3" s="1"/>
  <c r="M407" i="3"/>
  <c r="M405" i="3" s="1"/>
  <c r="P405" i="3" s="1"/>
  <c r="L407" i="3"/>
  <c r="L405" i="3" s="1"/>
  <c r="O405" i="3" s="1"/>
  <c r="P406" i="3"/>
  <c r="O406" i="3"/>
  <c r="O403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M394" i="3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L350" i="3"/>
  <c r="L348" i="3" s="1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L333" i="3"/>
  <c r="L331" i="3" s="1"/>
  <c r="P332" i="3"/>
  <c r="O332" i="3"/>
  <c r="P329" i="3"/>
  <c r="O329" i="3"/>
  <c r="N329" i="3"/>
  <c r="M329" i="3"/>
  <c r="L329" i="3"/>
  <c r="I327" i="3"/>
  <c r="I325" i="3"/>
  <c r="K325" i="3" s="1"/>
  <c r="N323" i="3"/>
  <c r="M323" i="3"/>
  <c r="P323" i="3" s="1"/>
  <c r="L323" i="3"/>
  <c r="L321" i="3" s="1"/>
  <c r="O321" i="3" s="1"/>
  <c r="P322" i="3"/>
  <c r="O322" i="3"/>
  <c r="N320" i="3"/>
  <c r="N318" i="3" s="1"/>
  <c r="M320" i="3"/>
  <c r="L320" i="3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O306" i="3" s="1"/>
  <c r="P305" i="3"/>
  <c r="O305" i="3"/>
  <c r="N303" i="3"/>
  <c r="M303" i="3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I276" i="3" s="1"/>
  <c r="K276" i="3" s="1"/>
  <c r="N285" i="3"/>
  <c r="N283" i="3" s="1"/>
  <c r="M285" i="3"/>
  <c r="L285" i="3"/>
  <c r="L283" i="3" s="1"/>
  <c r="O283" i="3" s="1"/>
  <c r="P284" i="3"/>
  <c r="O284" i="3"/>
  <c r="N282" i="3"/>
  <c r="M282" i="3"/>
  <c r="M280" i="3" s="1"/>
  <c r="L282" i="3"/>
  <c r="L280" i="3" s="1"/>
  <c r="P281" i="3"/>
  <c r="O281" i="3"/>
  <c r="O278" i="3"/>
  <c r="N278" i="3"/>
  <c r="M278" i="3"/>
  <c r="L278" i="3"/>
  <c r="J276" i="3"/>
  <c r="I271" i="3"/>
  <c r="N269" i="3"/>
  <c r="N267" i="3" s="1"/>
  <c r="M269" i="3"/>
  <c r="L269" i="3"/>
  <c r="O269" i="3" s="1"/>
  <c r="P268" i="3"/>
  <c r="O268" i="3"/>
  <c r="N266" i="3"/>
  <c r="M266" i="3"/>
  <c r="L266" i="3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L186" i="3"/>
  <c r="P185" i="3"/>
  <c r="O185" i="3"/>
  <c r="N182" i="3"/>
  <c r="M182" i="3"/>
  <c r="L182" i="3"/>
  <c r="O182" i="3" s="1"/>
  <c r="J177" i="3"/>
  <c r="J164" i="3" s="1"/>
  <c r="I176" i="3"/>
  <c r="K176" i="3" s="1"/>
  <c r="J174" i="3"/>
  <c r="N173" i="3"/>
  <c r="N171" i="3" s="1"/>
  <c r="M173" i="3"/>
  <c r="L173" i="3"/>
  <c r="P172" i="3"/>
  <c r="O172" i="3"/>
  <c r="N170" i="3"/>
  <c r="N168" i="3" s="1"/>
  <c r="M170" i="3"/>
  <c r="L170" i="3"/>
  <c r="O170" i="3" s="1"/>
  <c r="P169" i="3"/>
  <c r="O169" i="3"/>
  <c r="N166" i="3"/>
  <c r="M166" i="3"/>
  <c r="P166" i="3" s="1"/>
  <c r="L166" i="3"/>
  <c r="O166" i="3" s="1"/>
  <c r="I159" i="3"/>
  <c r="N157" i="3"/>
  <c r="N155" i="3" s="1"/>
  <c r="M157" i="3"/>
  <c r="M155" i="3" s="1"/>
  <c r="P155" i="3" s="1"/>
  <c r="L157" i="3"/>
  <c r="O157" i="3" s="1"/>
  <c r="P156" i="3"/>
  <c r="O156" i="3"/>
  <c r="N154" i="3"/>
  <c r="M154" i="3"/>
  <c r="M152" i="3" s="1"/>
  <c r="L154" i="3"/>
  <c r="P153" i="3"/>
  <c r="O153" i="3"/>
  <c r="P150" i="3"/>
  <c r="N150" i="3"/>
  <c r="M150" i="3"/>
  <c r="L150" i="3"/>
  <c r="J148" i="3"/>
  <c r="I146" i="3"/>
  <c r="I130" i="3" s="1"/>
  <c r="K130" i="3" s="1"/>
  <c r="I145" i="3"/>
  <c r="I144" i="3"/>
  <c r="K144" i="3" s="1"/>
  <c r="N140" i="3"/>
  <c r="N138" i="3" s="1"/>
  <c r="M140" i="3"/>
  <c r="L140" i="3"/>
  <c r="P139" i="3"/>
  <c r="O139" i="3"/>
  <c r="N137" i="3"/>
  <c r="M137" i="3"/>
  <c r="M135" i="3" s="1"/>
  <c r="L137" i="3"/>
  <c r="P136" i="3"/>
  <c r="O136" i="3"/>
  <c r="N133" i="3"/>
  <c r="M133" i="3"/>
  <c r="L133" i="3"/>
  <c r="O133" i="3" s="1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M122" i="3" s="1"/>
  <c r="P122" i="3" s="1"/>
  <c r="L124" i="3"/>
  <c r="P123" i="3"/>
  <c r="O123" i="3"/>
  <c r="P120" i="3"/>
  <c r="O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I86" i="3" s="1"/>
  <c r="K86" i="3" s="1"/>
  <c r="N96" i="3"/>
  <c r="M96" i="3"/>
  <c r="P96" i="3" s="1"/>
  <c r="L96" i="3"/>
  <c r="O96" i="3" s="1"/>
  <c r="P95" i="3"/>
  <c r="O95" i="3"/>
  <c r="N93" i="3"/>
  <c r="N91" i="3" s="1"/>
  <c r="M93" i="3"/>
  <c r="M91" i="3" s="1"/>
  <c r="L93" i="3"/>
  <c r="P92" i="3"/>
  <c r="O92" i="3"/>
  <c r="P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N74" i="3"/>
  <c r="N72" i="3" s="1"/>
  <c r="M74" i="3"/>
  <c r="L74" i="3"/>
  <c r="O74" i="3" s="1"/>
  <c r="P73" i="3"/>
  <c r="O73" i="3"/>
  <c r="N71" i="3"/>
  <c r="N69" i="3" s="1"/>
  <c r="M71" i="3"/>
  <c r="M69" i="3" s="1"/>
  <c r="L71" i="3"/>
  <c r="L69" i="3" s="1"/>
  <c r="P70" i="3"/>
  <c r="O70" i="3"/>
  <c r="P67" i="3"/>
  <c r="O67" i="3"/>
  <c r="N67" i="3"/>
  <c r="M67" i="3"/>
  <c r="L67" i="3"/>
  <c r="J65" i="3"/>
  <c r="J64" i="3"/>
  <c r="N61" i="3"/>
  <c r="N59" i="3" s="1"/>
  <c r="M61" i="3"/>
  <c r="M59" i="3" s="1"/>
  <c r="L61" i="3"/>
  <c r="L59" i="3" s="1"/>
  <c r="P60" i="3"/>
  <c r="O60" i="3"/>
  <c r="N58" i="3"/>
  <c r="M58" i="3"/>
  <c r="L58" i="3"/>
  <c r="P57" i="3"/>
  <c r="O57" i="3"/>
  <c r="N54" i="3"/>
  <c r="M54" i="3"/>
  <c r="P54" i="3" s="1"/>
  <c r="L54" i="3"/>
  <c r="O54" i="3" s="1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L46" i="3"/>
  <c r="L44" i="3" s="1"/>
  <c r="P45" i="3"/>
  <c r="O45" i="3"/>
  <c r="P42" i="3"/>
  <c r="O42" i="3"/>
  <c r="N42" i="3"/>
  <c r="M42" i="3"/>
  <c r="L42" i="3"/>
  <c r="P36" i="3"/>
  <c r="N36" i="3"/>
  <c r="N34" i="3" s="1"/>
  <c r="M36" i="3"/>
  <c r="P35" i="3"/>
  <c r="O35" i="3"/>
  <c r="N35" i="3"/>
  <c r="M35" i="3"/>
  <c r="M34" i="3" s="1"/>
  <c r="L35" i="3"/>
  <c r="P34" i="3"/>
  <c r="N33" i="3"/>
  <c r="P32" i="3"/>
  <c r="O32" i="3"/>
  <c r="N32" i="3"/>
  <c r="N29" i="3" s="1"/>
  <c r="M32" i="3"/>
  <c r="L32" i="3"/>
  <c r="N30" i="3"/>
  <c r="L29" i="3"/>
  <c r="O29" i="3" s="1"/>
  <c r="N28" i="3"/>
  <c r="P25" i="3"/>
  <c r="N25" i="3"/>
  <c r="N15" i="3" s="1"/>
  <c r="M25" i="3"/>
  <c r="L25" i="3"/>
  <c r="O25" i="3" s="1"/>
  <c r="N22" i="3"/>
  <c r="M22" i="3"/>
  <c r="M19" i="3" s="1"/>
  <c r="L22" i="3"/>
  <c r="O22" i="3" s="1"/>
  <c r="N19" i="3"/>
  <c r="L19" i="3"/>
  <c r="L15" i="3"/>
  <c r="M12" i="3"/>
  <c r="L477" i="10" l="1"/>
  <c r="O477" i="10" s="1"/>
  <c r="K823" i="15"/>
  <c r="K826" i="15"/>
  <c r="K822" i="15"/>
  <c r="K825" i="15"/>
  <c r="K828" i="15"/>
  <c r="N68" i="15"/>
  <c r="N66" i="15" s="1"/>
  <c r="O154" i="15"/>
  <c r="N151" i="15"/>
  <c r="N149" i="15" s="1"/>
  <c r="K465" i="15"/>
  <c r="I314" i="15"/>
  <c r="K314" i="15" s="1"/>
  <c r="P397" i="15"/>
  <c r="L639" i="10"/>
  <c r="O639" i="10" s="1"/>
  <c r="P140" i="15"/>
  <c r="M167" i="15"/>
  <c r="M165" i="15" s="1"/>
  <c r="L330" i="15"/>
  <c r="L328" i="15" s="1"/>
  <c r="P333" i="15"/>
  <c r="K370" i="15"/>
  <c r="N121" i="13"/>
  <c r="N119" i="13" s="1"/>
  <c r="L69" i="14"/>
  <c r="O69" i="14" s="1"/>
  <c r="I130" i="15"/>
  <c r="K130" i="15" s="1"/>
  <c r="L94" i="15"/>
  <c r="O94" i="15" s="1"/>
  <c r="L134" i="15"/>
  <c r="L132" i="15" s="1"/>
  <c r="M391" i="15"/>
  <c r="M389" i="15" s="1"/>
  <c r="P389" i="15" s="1"/>
  <c r="N330" i="14"/>
  <c r="N328" i="14" s="1"/>
  <c r="N43" i="15"/>
  <c r="N41" i="15" s="1"/>
  <c r="N55" i="15"/>
  <c r="N53" i="15" s="1"/>
  <c r="J721" i="15"/>
  <c r="M300" i="13"/>
  <c r="M298" i="13" s="1"/>
  <c r="M125" i="14"/>
  <c r="P125" i="14" s="1"/>
  <c r="M279" i="15"/>
  <c r="M277" i="15" s="1"/>
  <c r="I364" i="15"/>
  <c r="N391" i="15"/>
  <c r="N389" i="15" s="1"/>
  <c r="L631" i="15"/>
  <c r="O631" i="15" s="1"/>
  <c r="K651" i="15"/>
  <c r="L318" i="14"/>
  <c r="O318" i="14" s="1"/>
  <c r="L90" i="15"/>
  <c r="L88" i="15" s="1"/>
  <c r="I654" i="13"/>
  <c r="K654" i="13" s="1"/>
  <c r="P46" i="15"/>
  <c r="M183" i="15"/>
  <c r="M181" i="15" s="1"/>
  <c r="O407" i="15"/>
  <c r="N183" i="15"/>
  <c r="N181" i="15" s="1"/>
  <c r="M184" i="15"/>
  <c r="M187" i="15"/>
  <c r="P187" i="15" s="1"/>
  <c r="L639" i="15"/>
  <c r="O639" i="15" s="1"/>
  <c r="L788" i="15"/>
  <c r="O788" i="15" s="1"/>
  <c r="M171" i="15"/>
  <c r="P171" i="15" s="1"/>
  <c r="M331" i="15"/>
  <c r="P331" i="15" s="1"/>
  <c r="M334" i="15"/>
  <c r="P334" i="15" s="1"/>
  <c r="M347" i="15"/>
  <c r="M345" i="15" s="1"/>
  <c r="I174" i="15"/>
  <c r="I164" i="15" s="1"/>
  <c r="K164" i="15" s="1"/>
  <c r="K651" i="14"/>
  <c r="M44" i="15"/>
  <c r="P44" i="15" s="1"/>
  <c r="I297" i="15"/>
  <c r="K297" i="15" s="1"/>
  <c r="K362" i="15"/>
  <c r="N90" i="15"/>
  <c r="N88" i="15" s="1"/>
  <c r="L155" i="15"/>
  <c r="O155" i="15" s="1"/>
  <c r="O264" i="15"/>
  <c r="M280" i="15"/>
  <c r="M283" i="15"/>
  <c r="P283" i="15" s="1"/>
  <c r="L321" i="15"/>
  <c r="O321" i="15" s="1"/>
  <c r="K379" i="15"/>
  <c r="M528" i="15"/>
  <c r="M526" i="15" s="1"/>
  <c r="P59" i="15"/>
  <c r="I86" i="15"/>
  <c r="K86" i="15" s="1"/>
  <c r="L231" i="15"/>
  <c r="L688" i="15"/>
  <c r="O688" i="15" s="1"/>
  <c r="L228" i="15"/>
  <c r="N404" i="15"/>
  <c r="N402" i="15" s="1"/>
  <c r="M347" i="14"/>
  <c r="M345" i="14" s="1"/>
  <c r="N56" i="15"/>
  <c r="P56" i="15" s="1"/>
  <c r="N69" i="15"/>
  <c r="P69" i="15" s="1"/>
  <c r="M72" i="15"/>
  <c r="P72" i="15" s="1"/>
  <c r="N138" i="15"/>
  <c r="O138" i="15" s="1"/>
  <c r="K215" i="15"/>
  <c r="K561" i="15"/>
  <c r="O641" i="15"/>
  <c r="L330" i="14"/>
  <c r="L328" i="14" s="1"/>
  <c r="M304" i="14"/>
  <c r="P304" i="14" s="1"/>
  <c r="L229" i="15"/>
  <c r="P410" i="15"/>
  <c r="O660" i="15"/>
  <c r="L230" i="14"/>
  <c r="M330" i="14"/>
  <c r="M328" i="14" s="1"/>
  <c r="L122" i="15"/>
  <c r="O122" i="15" s="1"/>
  <c r="K204" i="15"/>
  <c r="L267" i="15"/>
  <c r="O267" i="15" s="1"/>
  <c r="M321" i="15"/>
  <c r="P321" i="15" s="1"/>
  <c r="N317" i="15"/>
  <c r="N315" i="15" s="1"/>
  <c r="M472" i="15"/>
  <c r="M469" i="15" s="1"/>
  <c r="K576" i="15"/>
  <c r="L231" i="14"/>
  <c r="M267" i="14"/>
  <c r="P267" i="14" s="1"/>
  <c r="O44" i="15"/>
  <c r="P61" i="15"/>
  <c r="N121" i="15"/>
  <c r="N119" i="15" s="1"/>
  <c r="P170" i="15"/>
  <c r="K369" i="15"/>
  <c r="K372" i="15"/>
  <c r="L404" i="15"/>
  <c r="O404" i="15" s="1"/>
  <c r="O431" i="15"/>
  <c r="O449" i="15"/>
  <c r="K543" i="15"/>
  <c r="L789" i="15"/>
  <c r="O789" i="15" s="1"/>
  <c r="L121" i="15"/>
  <c r="O121" i="15" s="1"/>
  <c r="N317" i="14"/>
  <c r="N315" i="14" s="1"/>
  <c r="M55" i="15"/>
  <c r="M53" i="15" s="1"/>
  <c r="M68" i="15"/>
  <c r="M66" i="15" s="1"/>
  <c r="O74" i="15"/>
  <c r="L125" i="15"/>
  <c r="O125" i="15" s="1"/>
  <c r="O137" i="15"/>
  <c r="I148" i="15"/>
  <c r="K148" i="15" s="1"/>
  <c r="M168" i="15"/>
  <c r="L171" i="15"/>
  <c r="O171" i="15" s="1"/>
  <c r="K224" i="15"/>
  <c r="M300" i="15"/>
  <c r="M298" i="15" s="1"/>
  <c r="M330" i="15"/>
  <c r="M328" i="15" s="1"/>
  <c r="K381" i="15"/>
  <c r="O472" i="15"/>
  <c r="L639" i="12"/>
  <c r="O639" i="12" s="1"/>
  <c r="M171" i="14"/>
  <c r="P171" i="14" s="1"/>
  <c r="L135" i="15"/>
  <c r="L347" i="15"/>
  <c r="L345" i="15" s="1"/>
  <c r="J364" i="15"/>
  <c r="O58" i="15"/>
  <c r="K288" i="15"/>
  <c r="O301" i="15"/>
  <c r="K359" i="15"/>
  <c r="L36" i="15"/>
  <c r="O36" i="15" s="1"/>
  <c r="L655" i="15"/>
  <c r="O655" i="15" s="1"/>
  <c r="O657" i="15"/>
  <c r="L68" i="13"/>
  <c r="O68" i="13" s="1"/>
  <c r="N318" i="14"/>
  <c r="L321" i="14"/>
  <c r="O321" i="14" s="1"/>
  <c r="M334" i="14"/>
  <c r="P334" i="14" s="1"/>
  <c r="P58" i="15"/>
  <c r="O59" i="15"/>
  <c r="P71" i="15"/>
  <c r="O93" i="15"/>
  <c r="I112" i="15"/>
  <c r="K112" i="15" s="1"/>
  <c r="N135" i="15"/>
  <c r="P135" i="15" s="1"/>
  <c r="P137" i="15"/>
  <c r="K145" i="15"/>
  <c r="L152" i="15"/>
  <c r="O152" i="15" s="1"/>
  <c r="O170" i="15"/>
  <c r="I190" i="15"/>
  <c r="K190" i="15" s="1"/>
  <c r="L209" i="15"/>
  <c r="O209" i="15" s="1"/>
  <c r="L249" i="15"/>
  <c r="O249" i="15" s="1"/>
  <c r="I275" i="15"/>
  <c r="K275" i="15" s="1"/>
  <c r="O320" i="15"/>
  <c r="L331" i="15"/>
  <c r="O331" i="15" s="1"/>
  <c r="O336" i="15"/>
  <c r="K355" i="15"/>
  <c r="K378" i="15"/>
  <c r="L392" i="15"/>
  <c r="O392" i="15" s="1"/>
  <c r="M404" i="15"/>
  <c r="P407" i="15"/>
  <c r="I442" i="15"/>
  <c r="K442" i="15" s="1"/>
  <c r="O528" i="15"/>
  <c r="L546" i="15"/>
  <c r="L544" i="15" s="1"/>
  <c r="M549" i="15"/>
  <c r="M546" i="15" s="1"/>
  <c r="O557" i="15"/>
  <c r="K672" i="15"/>
  <c r="L283" i="15"/>
  <c r="O283" i="15" s="1"/>
  <c r="N279" i="14"/>
  <c r="N277" i="14" s="1"/>
  <c r="P353" i="14"/>
  <c r="O410" i="14"/>
  <c r="L33" i="15"/>
  <c r="L91" i="15"/>
  <c r="O91" i="15" s="1"/>
  <c r="O140" i="15"/>
  <c r="N167" i="15"/>
  <c r="K216" i="15"/>
  <c r="I248" i="15"/>
  <c r="K248" i="15" s="1"/>
  <c r="I260" i="15"/>
  <c r="K260" i="15" s="1"/>
  <c r="L263" i="15"/>
  <c r="L261" i="15" s="1"/>
  <c r="O266" i="15"/>
  <c r="L300" i="15"/>
  <c r="L298" i="15" s="1"/>
  <c r="L317" i="15"/>
  <c r="O350" i="15"/>
  <c r="K360" i="15"/>
  <c r="K374" i="15"/>
  <c r="M392" i="15"/>
  <c r="P392" i="15" s="1"/>
  <c r="J433" i="15"/>
  <c r="J417" i="15" s="1"/>
  <c r="K569" i="15"/>
  <c r="I654" i="15"/>
  <c r="K654" i="15" s="1"/>
  <c r="K674" i="15"/>
  <c r="K824" i="15"/>
  <c r="L526" i="7"/>
  <c r="O526" i="7" s="1"/>
  <c r="L321" i="12"/>
  <c r="O321" i="12" s="1"/>
  <c r="L347" i="14"/>
  <c r="L345" i="14" s="1"/>
  <c r="K378" i="14"/>
  <c r="K381" i="14"/>
  <c r="K822" i="14"/>
  <c r="K828" i="14"/>
  <c r="N23" i="15"/>
  <c r="N21" i="15" s="1"/>
  <c r="M134" i="15"/>
  <c r="M132" i="15" s="1"/>
  <c r="O186" i="15"/>
  <c r="L198" i="15"/>
  <c r="O198" i="15" s="1"/>
  <c r="I233" i="15"/>
  <c r="K233" i="15" s="1"/>
  <c r="M263" i="15"/>
  <c r="P263" i="15" s="1"/>
  <c r="I276" i="15"/>
  <c r="K276" i="15" s="1"/>
  <c r="L279" i="15"/>
  <c r="L277" i="15" s="1"/>
  <c r="P318" i="15"/>
  <c r="O333" i="15"/>
  <c r="K338" i="15"/>
  <c r="P394" i="15"/>
  <c r="O410" i="15"/>
  <c r="O547" i="15"/>
  <c r="K594" i="15"/>
  <c r="N134" i="15"/>
  <c r="O353" i="15"/>
  <c r="K672" i="14"/>
  <c r="L23" i="15"/>
  <c r="L21" i="15" s="1"/>
  <c r="N26" i="15"/>
  <c r="N16" i="15" s="1"/>
  <c r="L151" i="15"/>
  <c r="L149" i="15" s="1"/>
  <c r="P186" i="15"/>
  <c r="L217" i="15"/>
  <c r="O217" i="15" s="1"/>
  <c r="N263" i="15"/>
  <c r="N261" i="15" s="1"/>
  <c r="L304" i="15"/>
  <c r="O304" i="15" s="1"/>
  <c r="N330" i="15"/>
  <c r="N328" i="15" s="1"/>
  <c r="K340" i="15"/>
  <c r="P348" i="15"/>
  <c r="P350" i="15"/>
  <c r="K385" i="15"/>
  <c r="K435" i="15"/>
  <c r="J722" i="15"/>
  <c r="I275" i="9"/>
  <c r="K275" i="9" s="1"/>
  <c r="L230" i="15"/>
  <c r="L238" i="15"/>
  <c r="I208" i="14"/>
  <c r="K208" i="14" s="1"/>
  <c r="K215" i="14"/>
  <c r="N404" i="14"/>
  <c r="N402" i="14" s="1"/>
  <c r="N405" i="14"/>
  <c r="O791" i="14"/>
  <c r="L788" i="14"/>
  <c r="O788" i="14" s="1"/>
  <c r="P9" i="15"/>
  <c r="M267" i="15"/>
  <c r="P267" i="15" s="1"/>
  <c r="P269" i="15"/>
  <c r="O431" i="14"/>
  <c r="L429" i="14"/>
  <c r="O429" i="14" s="1"/>
  <c r="K435" i="14"/>
  <c r="I433" i="14"/>
  <c r="I417" i="14" s="1"/>
  <c r="O67" i="15"/>
  <c r="N300" i="15"/>
  <c r="N298" i="15" s="1"/>
  <c r="N419" i="15"/>
  <c r="N788" i="15"/>
  <c r="N786" i="15" s="1"/>
  <c r="N789" i="15"/>
  <c r="N33" i="15"/>
  <c r="N30" i="15" s="1"/>
  <c r="I785" i="15"/>
  <c r="K785" i="15" s="1"/>
  <c r="K800" i="15"/>
  <c r="P61" i="14"/>
  <c r="M59" i="14"/>
  <c r="P59" i="14" s="1"/>
  <c r="M26" i="15"/>
  <c r="M43" i="15"/>
  <c r="P49" i="15"/>
  <c r="M121" i="15"/>
  <c r="P121" i="15" s="1"/>
  <c r="N280" i="15"/>
  <c r="N279" i="15"/>
  <c r="O282" i="15"/>
  <c r="M55" i="14"/>
  <c r="M53" i="14" s="1"/>
  <c r="M56" i="14"/>
  <c r="P56" i="14" s="1"/>
  <c r="M125" i="15"/>
  <c r="P125" i="15" s="1"/>
  <c r="P127" i="15"/>
  <c r="O189" i="15"/>
  <c r="L183" i="15"/>
  <c r="L26" i="15"/>
  <c r="L187" i="15"/>
  <c r="O187" i="15" s="1"/>
  <c r="N267" i="15"/>
  <c r="M23" i="15"/>
  <c r="O49" i="15"/>
  <c r="I76" i="15"/>
  <c r="P89" i="15"/>
  <c r="I87" i="15"/>
  <c r="K87" i="15" s="1"/>
  <c r="K99" i="15"/>
  <c r="P150" i="15"/>
  <c r="O303" i="15"/>
  <c r="N351" i="15"/>
  <c r="O351" i="15" s="1"/>
  <c r="P353" i="15"/>
  <c r="N347" i="15"/>
  <c r="I592" i="15"/>
  <c r="K592" i="15" s="1"/>
  <c r="K593" i="15"/>
  <c r="N125" i="15"/>
  <c r="I417" i="15"/>
  <c r="P787" i="15"/>
  <c r="M786" i="15"/>
  <c r="P786" i="15" s="1"/>
  <c r="O168" i="14"/>
  <c r="L229" i="14"/>
  <c r="L317" i="14"/>
  <c r="O317" i="14" s="1"/>
  <c r="N31" i="15"/>
  <c r="N34" i="15"/>
  <c r="L43" i="15"/>
  <c r="M94" i="15"/>
  <c r="P94" i="15" s="1"/>
  <c r="P96" i="15"/>
  <c r="M155" i="15"/>
  <c r="P155" i="15" s="1"/>
  <c r="P157" i="15"/>
  <c r="L167" i="15"/>
  <c r="M301" i="15"/>
  <c r="P301" i="15" s="1"/>
  <c r="P303" i="15"/>
  <c r="L391" i="15"/>
  <c r="O397" i="15"/>
  <c r="P755" i="15"/>
  <c r="M754" i="15"/>
  <c r="P754" i="15" s="1"/>
  <c r="K79" i="15"/>
  <c r="I77" i="15"/>
  <c r="M91" i="15"/>
  <c r="P91" i="15" s="1"/>
  <c r="P93" i="15"/>
  <c r="M152" i="15"/>
  <c r="P152" i="15" s="1"/>
  <c r="P154" i="15"/>
  <c r="O46" i="15"/>
  <c r="O54" i="15"/>
  <c r="O61" i="15"/>
  <c r="L68" i="15"/>
  <c r="O71" i="15"/>
  <c r="M122" i="15"/>
  <c r="P122" i="15" s="1"/>
  <c r="P124" i="15"/>
  <c r="M264" i="15"/>
  <c r="P264" i="15" s="1"/>
  <c r="P266" i="15"/>
  <c r="P299" i="15"/>
  <c r="J537" i="15"/>
  <c r="J522" i="15" s="1"/>
  <c r="K538" i="15"/>
  <c r="I86" i="13"/>
  <c r="K86" i="13" s="1"/>
  <c r="N280" i="14"/>
  <c r="K369" i="14"/>
  <c r="K372" i="14"/>
  <c r="O549" i="14"/>
  <c r="L631" i="14"/>
  <c r="O631" i="14" s="1"/>
  <c r="K821" i="14"/>
  <c r="K824" i="14"/>
  <c r="K827" i="14"/>
  <c r="N15" i="15"/>
  <c r="N19" i="15"/>
  <c r="L55" i="15"/>
  <c r="M90" i="15"/>
  <c r="P120" i="15"/>
  <c r="I131" i="15"/>
  <c r="M151" i="15"/>
  <c r="P262" i="15"/>
  <c r="P282" i="15"/>
  <c r="M304" i="15"/>
  <c r="P304" i="15" s="1"/>
  <c r="P306" i="15"/>
  <c r="L318" i="15"/>
  <c r="O318" i="15" s="1"/>
  <c r="P320" i="15"/>
  <c r="M317" i="15"/>
  <c r="J327" i="15"/>
  <c r="K327" i="15" s="1"/>
  <c r="L348" i="15"/>
  <c r="O348" i="15" s="1"/>
  <c r="N447" i="15"/>
  <c r="N446" i="15"/>
  <c r="N544" i="15"/>
  <c r="O630" i="15"/>
  <c r="L12" i="15"/>
  <c r="L19" i="15"/>
  <c r="J143" i="15"/>
  <c r="J131" i="15" s="1"/>
  <c r="N168" i="15"/>
  <c r="N184" i="15"/>
  <c r="O184" i="15" s="1"/>
  <c r="P503" i="15"/>
  <c r="M502" i="15"/>
  <c r="P502" i="15" s="1"/>
  <c r="P545" i="15"/>
  <c r="P686" i="15"/>
  <c r="M685" i="15"/>
  <c r="P685" i="15" s="1"/>
  <c r="M770" i="15"/>
  <c r="P770" i="15" s="1"/>
  <c r="P806" i="15"/>
  <c r="M805" i="15"/>
  <c r="P805" i="15" s="1"/>
  <c r="K821" i="15"/>
  <c r="K827" i="15"/>
  <c r="O424" i="15"/>
  <c r="M424" i="15"/>
  <c r="I443" i="15"/>
  <c r="K443" i="15" s="1"/>
  <c r="K462" i="15"/>
  <c r="N525" i="15"/>
  <c r="N526" i="15"/>
  <c r="L533" i="15"/>
  <c r="O533" i="15" s="1"/>
  <c r="L525" i="15"/>
  <c r="O525" i="15" s="1"/>
  <c r="N737" i="15"/>
  <c r="K80" i="15"/>
  <c r="I237" i="15"/>
  <c r="L421" i="15"/>
  <c r="N421" i="15"/>
  <c r="N422" i="15"/>
  <c r="N444" i="15"/>
  <c r="L446" i="15"/>
  <c r="O456" i="15"/>
  <c r="O535" i="15"/>
  <c r="K559" i="15"/>
  <c r="L632" i="15"/>
  <c r="O632" i="15" s="1"/>
  <c r="O634" i="15"/>
  <c r="K365" i="15"/>
  <c r="L422" i="15"/>
  <c r="M446" i="15"/>
  <c r="M447" i="15"/>
  <c r="P447" i="15" s="1"/>
  <c r="P449" i="15"/>
  <c r="L454" i="15"/>
  <c r="O454" i="15" s="1"/>
  <c r="O549" i="15"/>
  <c r="P631" i="15"/>
  <c r="M629" i="15"/>
  <c r="P629" i="15" s="1"/>
  <c r="I522" i="15"/>
  <c r="K675" i="15"/>
  <c r="I434" i="15"/>
  <c r="L447" i="15"/>
  <c r="O447" i="15" s="1"/>
  <c r="L469" i="15"/>
  <c r="O469" i="15" s="1"/>
  <c r="L477" i="15"/>
  <c r="O477" i="15" s="1"/>
  <c r="K669" i="15"/>
  <c r="L687" i="15"/>
  <c r="K271" i="14"/>
  <c r="K99" i="14"/>
  <c r="K255" i="14"/>
  <c r="L330" i="13"/>
  <c r="L328" i="13" s="1"/>
  <c r="L167" i="14"/>
  <c r="L165" i="14" s="1"/>
  <c r="I314" i="13"/>
  <c r="K314" i="13" s="1"/>
  <c r="O173" i="14"/>
  <c r="O184" i="14"/>
  <c r="O282" i="14"/>
  <c r="M392" i="14"/>
  <c r="P392" i="14" s="1"/>
  <c r="L395" i="14"/>
  <c r="O395" i="14" s="1"/>
  <c r="O660" i="14"/>
  <c r="L688" i="14"/>
  <c r="O688" i="14" s="1"/>
  <c r="M47" i="14"/>
  <c r="P47" i="14" s="1"/>
  <c r="L279" i="14"/>
  <c r="O279" i="14" s="1"/>
  <c r="K355" i="14"/>
  <c r="O44" i="14"/>
  <c r="O189" i="14"/>
  <c r="O353" i="14"/>
  <c r="L657" i="14"/>
  <c r="M90" i="13"/>
  <c r="M88" i="13" s="1"/>
  <c r="N43" i="14"/>
  <c r="N41" i="14" s="1"/>
  <c r="L477" i="14"/>
  <c r="O477" i="14" s="1"/>
  <c r="L36" i="14"/>
  <c r="O36" i="14" s="1"/>
  <c r="M264" i="14"/>
  <c r="P264" i="14" s="1"/>
  <c r="K362" i="14"/>
  <c r="L125" i="14"/>
  <c r="O125" i="14" s="1"/>
  <c r="O137" i="14"/>
  <c r="O154" i="14"/>
  <c r="M187" i="14"/>
  <c r="P187" i="14" s="1"/>
  <c r="I276" i="14"/>
  <c r="K276" i="14" s="1"/>
  <c r="I297" i="14"/>
  <c r="K297" i="14" s="1"/>
  <c r="M301" i="14"/>
  <c r="P301" i="14" s="1"/>
  <c r="L334" i="14"/>
  <c r="O334" i="14" s="1"/>
  <c r="L404" i="14"/>
  <c r="O404" i="14" s="1"/>
  <c r="I559" i="14"/>
  <c r="I543" i="14" s="1"/>
  <c r="K543" i="14" s="1"/>
  <c r="L639" i="14"/>
  <c r="O639" i="14" s="1"/>
  <c r="L789" i="11"/>
  <c r="O789" i="11" s="1"/>
  <c r="M26" i="14"/>
  <c r="M16" i="14" s="1"/>
  <c r="M14" i="14" s="1"/>
  <c r="O58" i="14"/>
  <c r="L138" i="14"/>
  <c r="O138" i="14" s="1"/>
  <c r="P154" i="14"/>
  <c r="P157" i="14"/>
  <c r="L238" i="14"/>
  <c r="O238" i="14" s="1"/>
  <c r="M348" i="14"/>
  <c r="L351" i="14"/>
  <c r="L421" i="14"/>
  <c r="L419" i="14" s="1"/>
  <c r="I443" i="14"/>
  <c r="K443" i="14" s="1"/>
  <c r="J722" i="14"/>
  <c r="N23" i="14"/>
  <c r="N13" i="14" s="1"/>
  <c r="N55" i="14"/>
  <c r="N53" i="14" s="1"/>
  <c r="O306" i="14"/>
  <c r="I314" i="14"/>
  <c r="K314" i="14" s="1"/>
  <c r="M391" i="14"/>
  <c r="M389" i="14" s="1"/>
  <c r="P389" i="14" s="1"/>
  <c r="O407" i="14"/>
  <c r="L422" i="14"/>
  <c r="O528" i="14"/>
  <c r="L546" i="14"/>
  <c r="L544" i="14" s="1"/>
  <c r="O544" i="14" s="1"/>
  <c r="M549" i="14"/>
  <c r="M546" i="14" s="1"/>
  <c r="P546" i="14" s="1"/>
  <c r="K355" i="13"/>
  <c r="M94" i="14"/>
  <c r="P94" i="14" s="1"/>
  <c r="N90" i="14"/>
  <c r="N88" i="14" s="1"/>
  <c r="M121" i="14"/>
  <c r="L134" i="14"/>
  <c r="O134" i="14" s="1"/>
  <c r="K145" i="14"/>
  <c r="P152" i="14"/>
  <c r="K338" i="14"/>
  <c r="K360" i="14"/>
  <c r="J364" i="14"/>
  <c r="K385" i="14"/>
  <c r="M395" i="14"/>
  <c r="P395" i="14" s="1"/>
  <c r="O535" i="14"/>
  <c r="J721" i="14"/>
  <c r="M72" i="14"/>
  <c r="P72" i="14" s="1"/>
  <c r="P124" i="14"/>
  <c r="L183" i="14"/>
  <c r="L181" i="14" s="1"/>
  <c r="J433" i="14"/>
  <c r="J417" i="14" s="1"/>
  <c r="K365" i="14"/>
  <c r="K271" i="13"/>
  <c r="L347" i="13"/>
  <c r="L345" i="13" s="1"/>
  <c r="K359" i="13"/>
  <c r="K385" i="13"/>
  <c r="K100" i="14"/>
  <c r="L122" i="14"/>
  <c r="O122" i="14" s="1"/>
  <c r="L155" i="14"/>
  <c r="O155" i="14" s="1"/>
  <c r="K164" i="14"/>
  <c r="K193" i="14"/>
  <c r="L198" i="14"/>
  <c r="O198" i="14" s="1"/>
  <c r="L209" i="14"/>
  <c r="O209" i="14" s="1"/>
  <c r="I216" i="14"/>
  <c r="K216" i="14" s="1"/>
  <c r="L217" i="14"/>
  <c r="O217" i="14" s="1"/>
  <c r="L228" i="14"/>
  <c r="O269" i="14"/>
  <c r="M279" i="14"/>
  <c r="P279" i="14" s="1"/>
  <c r="L283" i="14"/>
  <c r="O283" i="14" s="1"/>
  <c r="L331" i="14"/>
  <c r="P333" i="14"/>
  <c r="K370" i="14"/>
  <c r="L392" i="14"/>
  <c r="O392" i="14" s="1"/>
  <c r="M404" i="14"/>
  <c r="I434" i="14"/>
  <c r="K434" i="14" s="1"/>
  <c r="L555" i="14"/>
  <c r="O555" i="14" s="1"/>
  <c r="K674" i="14"/>
  <c r="M347" i="13"/>
  <c r="K465" i="13"/>
  <c r="L33" i="14"/>
  <c r="L31" i="14" s="1"/>
  <c r="O31" i="14" s="1"/>
  <c r="L56" i="14"/>
  <c r="O56" i="14" s="1"/>
  <c r="O74" i="14"/>
  <c r="K98" i="14"/>
  <c r="J143" i="14"/>
  <c r="J131" i="14" s="1"/>
  <c r="M151" i="14"/>
  <c r="M149" i="14" s="1"/>
  <c r="K174" i="14"/>
  <c r="M263" i="14"/>
  <c r="N300" i="14"/>
  <c r="N298" i="14" s="1"/>
  <c r="M331" i="14"/>
  <c r="K340" i="14"/>
  <c r="L391" i="14"/>
  <c r="P397" i="14"/>
  <c r="K438" i="14"/>
  <c r="L68" i="14"/>
  <c r="L66" i="14" s="1"/>
  <c r="O66" i="14" s="1"/>
  <c r="N134" i="14"/>
  <c r="N132" i="14" s="1"/>
  <c r="K190" i="14"/>
  <c r="I197" i="14"/>
  <c r="K197" i="14" s="1"/>
  <c r="P285" i="14"/>
  <c r="N347" i="14"/>
  <c r="L469" i="14"/>
  <c r="L467" i="14" s="1"/>
  <c r="L525" i="14"/>
  <c r="K828" i="13"/>
  <c r="P93" i="14"/>
  <c r="L121" i="14"/>
  <c r="O121" i="14" s="1"/>
  <c r="K176" i="14"/>
  <c r="N183" i="14"/>
  <c r="N181" i="14" s="1"/>
  <c r="J327" i="14"/>
  <c r="K327" i="14" s="1"/>
  <c r="P350" i="14"/>
  <c r="K374" i="14"/>
  <c r="N391" i="14"/>
  <c r="N389" i="14" s="1"/>
  <c r="L446" i="14"/>
  <c r="O446" i="14" s="1"/>
  <c r="K823" i="14"/>
  <c r="L26" i="14"/>
  <c r="K359" i="14"/>
  <c r="I364" i="14"/>
  <c r="K379" i="14"/>
  <c r="N72" i="14"/>
  <c r="N26" i="14"/>
  <c r="O133" i="14"/>
  <c r="M168" i="14"/>
  <c r="P168" i="14" s="1"/>
  <c r="P170" i="14"/>
  <c r="M167" i="14"/>
  <c r="M165" i="14" s="1"/>
  <c r="N267" i="14"/>
  <c r="N263" i="14"/>
  <c r="N261" i="14" s="1"/>
  <c r="K672" i="12"/>
  <c r="M68" i="13"/>
  <c r="M66" i="13" s="1"/>
  <c r="P66" i="13" s="1"/>
  <c r="M472" i="13"/>
  <c r="M469" i="13" s="1"/>
  <c r="P469" i="13" s="1"/>
  <c r="J721" i="13"/>
  <c r="K824" i="13"/>
  <c r="M9" i="14"/>
  <c r="P12" i="14"/>
  <c r="O15" i="14"/>
  <c r="P44" i="14"/>
  <c r="L59" i="14"/>
  <c r="O59" i="14" s="1"/>
  <c r="I148" i="14"/>
  <c r="K148" i="14" s="1"/>
  <c r="K159" i="14"/>
  <c r="N167" i="14"/>
  <c r="N165" i="14" s="1"/>
  <c r="L264" i="14"/>
  <c r="O264" i="14" s="1"/>
  <c r="O266" i="14"/>
  <c r="L263" i="14"/>
  <c r="P59" i="13"/>
  <c r="L12" i="14"/>
  <c r="O22" i="14"/>
  <c r="M184" i="14"/>
  <c r="P184" i="14" s="1"/>
  <c r="P186" i="14"/>
  <c r="M183" i="14"/>
  <c r="N167" i="13"/>
  <c r="N165" i="13" s="1"/>
  <c r="L171" i="13"/>
  <c r="O171" i="13" s="1"/>
  <c r="L526" i="13"/>
  <c r="O526" i="13" s="1"/>
  <c r="L687" i="13"/>
  <c r="O687" i="13" s="1"/>
  <c r="P15" i="14"/>
  <c r="P71" i="14"/>
  <c r="M69" i="14"/>
  <c r="P69" i="14" s="1"/>
  <c r="M23" i="14"/>
  <c r="M21" i="14" s="1"/>
  <c r="M68" i="14"/>
  <c r="P68" i="14" s="1"/>
  <c r="I131" i="14"/>
  <c r="K131" i="14" s="1"/>
  <c r="K143" i="14"/>
  <c r="K244" i="14"/>
  <c r="I237" i="14"/>
  <c r="I233" i="14"/>
  <c r="K233" i="14" s="1"/>
  <c r="L301" i="14"/>
  <c r="O301" i="14" s="1"/>
  <c r="L300" i="14"/>
  <c r="O303" i="14"/>
  <c r="I174" i="13"/>
  <c r="K174" i="13" s="1"/>
  <c r="K647" i="13"/>
  <c r="K823" i="13"/>
  <c r="N68" i="14"/>
  <c r="N66" i="14" s="1"/>
  <c r="L94" i="14"/>
  <c r="O94" i="14" s="1"/>
  <c r="O96" i="14"/>
  <c r="K576" i="12"/>
  <c r="K628" i="12"/>
  <c r="N122" i="13"/>
  <c r="N151" i="13"/>
  <c r="N149" i="13" s="1"/>
  <c r="M279" i="13"/>
  <c r="P279" i="13" s="1"/>
  <c r="P282" i="13"/>
  <c r="I364" i="13"/>
  <c r="I442" i="13"/>
  <c r="K442" i="13" s="1"/>
  <c r="K651" i="13"/>
  <c r="L19" i="14"/>
  <c r="N29" i="14"/>
  <c r="N28" i="14" s="1"/>
  <c r="N34" i="14"/>
  <c r="N15" i="14"/>
  <c r="L47" i="14"/>
  <c r="O47" i="14" s="1"/>
  <c r="O49" i="14"/>
  <c r="I77" i="14"/>
  <c r="K225" i="14"/>
  <c r="L23" i="14"/>
  <c r="O686" i="14"/>
  <c r="P738" i="14"/>
  <c r="M737" i="14"/>
  <c r="P737" i="14" s="1"/>
  <c r="N19" i="14"/>
  <c r="N12" i="14"/>
  <c r="L29" i="14"/>
  <c r="L43" i="14"/>
  <c r="P46" i="14"/>
  <c r="L55" i="14"/>
  <c r="I76" i="14"/>
  <c r="L90" i="14"/>
  <c r="N91" i="14"/>
  <c r="P91" i="14" s="1"/>
  <c r="N121" i="14"/>
  <c r="N119" i="14" s="1"/>
  <c r="M138" i="14"/>
  <c r="P138" i="14" s="1"/>
  <c r="K146" i="14"/>
  <c r="O170" i="14"/>
  <c r="O186" i="14"/>
  <c r="L249" i="14"/>
  <c r="P282" i="14"/>
  <c r="J288" i="14"/>
  <c r="J275" i="14" s="1"/>
  <c r="I275" i="14"/>
  <c r="K275" i="14" s="1"/>
  <c r="P19" i="14"/>
  <c r="M29" i="14"/>
  <c r="M43" i="14"/>
  <c r="M90" i="14"/>
  <c r="M135" i="14"/>
  <c r="P135" i="14" s="1"/>
  <c r="L151" i="14"/>
  <c r="P468" i="14"/>
  <c r="N470" i="14"/>
  <c r="N469" i="14"/>
  <c r="P524" i="14"/>
  <c r="M523" i="14"/>
  <c r="P523" i="14" s="1"/>
  <c r="O25" i="14"/>
  <c r="O46" i="14"/>
  <c r="O93" i="14"/>
  <c r="O278" i="14"/>
  <c r="M300" i="14"/>
  <c r="P300" i="14" s="1"/>
  <c r="M318" i="14"/>
  <c r="P318" i="14" s="1"/>
  <c r="P320" i="14"/>
  <c r="M317" i="14"/>
  <c r="P317" i="14" s="1"/>
  <c r="P58" i="14"/>
  <c r="I112" i="14"/>
  <c r="K112" i="14" s="1"/>
  <c r="M134" i="14"/>
  <c r="P134" i="14" s="1"/>
  <c r="N151" i="14"/>
  <c r="N227" i="14"/>
  <c r="O316" i="14"/>
  <c r="M321" i="14"/>
  <c r="P321" i="14" s="1"/>
  <c r="P323" i="14"/>
  <c r="O424" i="14"/>
  <c r="N421" i="14"/>
  <c r="N422" i="14"/>
  <c r="N444" i="14"/>
  <c r="N523" i="14"/>
  <c r="J592" i="14"/>
  <c r="K592" i="14" s="1"/>
  <c r="K593" i="14"/>
  <c r="N737" i="14"/>
  <c r="N504" i="14"/>
  <c r="N502" i="14" s="1"/>
  <c r="N505" i="14"/>
  <c r="L632" i="14"/>
  <c r="O632" i="14" s="1"/>
  <c r="O634" i="14"/>
  <c r="P755" i="14"/>
  <c r="M754" i="14"/>
  <c r="P754" i="14" s="1"/>
  <c r="I785" i="14"/>
  <c r="K785" i="14" s="1"/>
  <c r="K800" i="14"/>
  <c r="O806" i="14"/>
  <c r="L805" i="14"/>
  <c r="O805" i="14" s="1"/>
  <c r="K569" i="14"/>
  <c r="N754" i="14"/>
  <c r="I522" i="14"/>
  <c r="K522" i="14" s="1"/>
  <c r="K537" i="14"/>
  <c r="P687" i="14"/>
  <c r="M685" i="14"/>
  <c r="P685" i="14" s="1"/>
  <c r="P771" i="14"/>
  <c r="M770" i="14"/>
  <c r="P770" i="14" s="1"/>
  <c r="O787" i="14"/>
  <c r="P424" i="14"/>
  <c r="M421" i="14"/>
  <c r="M422" i="14"/>
  <c r="I442" i="14"/>
  <c r="K442" i="14" s="1"/>
  <c r="K460" i="14"/>
  <c r="N467" i="14"/>
  <c r="M469" i="14"/>
  <c r="P469" i="14" s="1"/>
  <c r="M470" i="14"/>
  <c r="P470" i="14" s="1"/>
  <c r="P472" i="14"/>
  <c r="J537" i="14"/>
  <c r="J522" i="14" s="1"/>
  <c r="N770" i="14"/>
  <c r="M786" i="14"/>
  <c r="P786" i="14" s="1"/>
  <c r="O403" i="14"/>
  <c r="P407" i="14"/>
  <c r="P410" i="14"/>
  <c r="O445" i="14"/>
  <c r="O472" i="14"/>
  <c r="P545" i="14"/>
  <c r="I654" i="14"/>
  <c r="K654" i="14" s="1"/>
  <c r="P656" i="14"/>
  <c r="N331" i="14"/>
  <c r="N348" i="14"/>
  <c r="N351" i="14"/>
  <c r="P351" i="14" s="1"/>
  <c r="L447" i="14"/>
  <c r="O447" i="14" s="1"/>
  <c r="K675" i="14"/>
  <c r="L470" i="14"/>
  <c r="O470" i="14" s="1"/>
  <c r="N547" i="14"/>
  <c r="O547" i="14" s="1"/>
  <c r="O333" i="14"/>
  <c r="O350" i="14"/>
  <c r="K669" i="14"/>
  <c r="L687" i="14"/>
  <c r="O687" i="14" s="1"/>
  <c r="N43" i="11"/>
  <c r="N41" i="11" s="1"/>
  <c r="I260" i="12"/>
  <c r="K260" i="12" s="1"/>
  <c r="I297" i="12"/>
  <c r="K297" i="12" s="1"/>
  <c r="N55" i="13"/>
  <c r="N53" i="13" s="1"/>
  <c r="P140" i="13"/>
  <c r="L230" i="13"/>
  <c r="N347" i="13"/>
  <c r="N345" i="13" s="1"/>
  <c r="O431" i="13"/>
  <c r="I443" i="13"/>
  <c r="K443" i="13" s="1"/>
  <c r="O690" i="13"/>
  <c r="I148" i="11"/>
  <c r="K148" i="11" s="1"/>
  <c r="L231" i="11"/>
  <c r="P56" i="13"/>
  <c r="P61" i="13"/>
  <c r="M72" i="13"/>
  <c r="P72" i="13" s="1"/>
  <c r="L231" i="13"/>
  <c r="K370" i="13"/>
  <c r="L263" i="13"/>
  <c r="L261" i="13" s="1"/>
  <c r="O282" i="13"/>
  <c r="L300" i="13"/>
  <c r="L298" i="13" s="1"/>
  <c r="J327" i="13"/>
  <c r="K327" i="13" s="1"/>
  <c r="I87" i="12"/>
  <c r="K87" i="12" s="1"/>
  <c r="N391" i="12"/>
  <c r="N389" i="12" s="1"/>
  <c r="K821" i="12"/>
  <c r="K824" i="12"/>
  <c r="K827" i="12"/>
  <c r="I297" i="13"/>
  <c r="K297" i="13" s="1"/>
  <c r="K340" i="13"/>
  <c r="L36" i="13"/>
  <c r="O36" i="13" s="1"/>
  <c r="N183" i="13"/>
  <c r="N181" i="13" s="1"/>
  <c r="O336" i="12"/>
  <c r="L334" i="12"/>
  <c r="O334" i="12" s="1"/>
  <c r="L122" i="13"/>
  <c r="O122" i="13" s="1"/>
  <c r="L121" i="13"/>
  <c r="O121" i="13" s="1"/>
  <c r="N263" i="13"/>
  <c r="N261" i="13" s="1"/>
  <c r="N264" i="13"/>
  <c r="O264" i="13" s="1"/>
  <c r="L56" i="13"/>
  <c r="O56" i="13" s="1"/>
  <c r="L55" i="13"/>
  <c r="L53" i="13" s="1"/>
  <c r="P323" i="13"/>
  <c r="M321" i="13"/>
  <c r="P321" i="13" s="1"/>
  <c r="P320" i="12"/>
  <c r="M318" i="12"/>
  <c r="P318" i="12" s="1"/>
  <c r="L125" i="13"/>
  <c r="O125" i="13" s="1"/>
  <c r="O127" i="13"/>
  <c r="P333" i="13"/>
  <c r="M330" i="13"/>
  <c r="M328" i="13" s="1"/>
  <c r="K193" i="12"/>
  <c r="M155" i="13"/>
  <c r="P155" i="13" s="1"/>
  <c r="P157" i="13"/>
  <c r="K287" i="13"/>
  <c r="I276" i="13"/>
  <c r="K276" i="13" s="1"/>
  <c r="N300" i="13"/>
  <c r="P320" i="13"/>
  <c r="M317" i="13"/>
  <c r="M315" i="13" s="1"/>
  <c r="L632" i="13"/>
  <c r="O632" i="13" s="1"/>
  <c r="M634" i="13"/>
  <c r="P634" i="13" s="1"/>
  <c r="K822" i="13"/>
  <c r="I130" i="13"/>
  <c r="K130" i="13" s="1"/>
  <c r="K146" i="13"/>
  <c r="L331" i="12"/>
  <c r="L330" i="12"/>
  <c r="L328" i="12" s="1"/>
  <c r="O96" i="13"/>
  <c r="L94" i="13"/>
  <c r="O94" i="13" s="1"/>
  <c r="M405" i="13"/>
  <c r="P405" i="13" s="1"/>
  <c r="M404" i="13"/>
  <c r="P404" i="13" s="1"/>
  <c r="N408" i="13"/>
  <c r="N404" i="13"/>
  <c r="N402" i="13" s="1"/>
  <c r="M408" i="13"/>
  <c r="P408" i="13" s="1"/>
  <c r="P410" i="13"/>
  <c r="M44" i="13"/>
  <c r="P44" i="13" s="1"/>
  <c r="P46" i="13"/>
  <c r="M43" i="13"/>
  <c r="M41" i="13" s="1"/>
  <c r="L304" i="13"/>
  <c r="O304" i="13" s="1"/>
  <c r="O306" i="13"/>
  <c r="P336" i="13"/>
  <c r="M334" i="13"/>
  <c r="P334" i="13" s="1"/>
  <c r="O557" i="13"/>
  <c r="L555" i="13"/>
  <c r="O555" i="13" s="1"/>
  <c r="O660" i="13"/>
  <c r="L658" i="13"/>
  <c r="O658" i="13" s="1"/>
  <c r="M660" i="13"/>
  <c r="M657" i="13" s="1"/>
  <c r="P657" i="13" s="1"/>
  <c r="L657" i="13"/>
  <c r="O657" i="13" s="1"/>
  <c r="L249" i="12"/>
  <c r="O249" i="12" s="1"/>
  <c r="O333" i="12"/>
  <c r="N43" i="13"/>
  <c r="N41" i="13" s="1"/>
  <c r="O59" i="13"/>
  <c r="L134" i="13"/>
  <c r="L132" i="13" s="1"/>
  <c r="O168" i="13"/>
  <c r="L187" i="13"/>
  <c r="O187" i="13" s="1"/>
  <c r="I216" i="13"/>
  <c r="K216" i="13" s="1"/>
  <c r="O266" i="13"/>
  <c r="O269" i="13"/>
  <c r="O303" i="13"/>
  <c r="K379" i="13"/>
  <c r="J433" i="13"/>
  <c r="J417" i="13" s="1"/>
  <c r="O472" i="13"/>
  <c r="I112" i="13"/>
  <c r="K112" i="13" s="1"/>
  <c r="P135" i="13"/>
  <c r="L167" i="13"/>
  <c r="L165" i="13" s="1"/>
  <c r="L209" i="13"/>
  <c r="O209" i="13" s="1"/>
  <c r="P350" i="13"/>
  <c r="L33" i="13"/>
  <c r="O33" i="13" s="1"/>
  <c r="O634" i="13"/>
  <c r="K649" i="13"/>
  <c r="K821" i="13"/>
  <c r="N68" i="12"/>
  <c r="N66" i="12" s="1"/>
  <c r="M408" i="12"/>
  <c r="P408" i="12" s="1"/>
  <c r="O61" i="13"/>
  <c r="O184" i="13"/>
  <c r="L198" i="13"/>
  <c r="O198" i="13" s="1"/>
  <c r="L279" i="13"/>
  <c r="O279" i="13" s="1"/>
  <c r="O318" i="13"/>
  <c r="K338" i="13"/>
  <c r="K378" i="13"/>
  <c r="K381" i="13"/>
  <c r="N391" i="13"/>
  <c r="N389" i="13" s="1"/>
  <c r="J537" i="13"/>
  <c r="J522" i="13" s="1"/>
  <c r="K827" i="13"/>
  <c r="L229" i="12"/>
  <c r="M283" i="12"/>
  <c r="P283" i="12" s="1"/>
  <c r="L391" i="12"/>
  <c r="O391" i="12" s="1"/>
  <c r="M424" i="12"/>
  <c r="M421" i="12" s="1"/>
  <c r="P421" i="12" s="1"/>
  <c r="N47" i="13"/>
  <c r="K159" i="13"/>
  <c r="N187" i="13"/>
  <c r="J288" i="13"/>
  <c r="J275" i="13" s="1"/>
  <c r="K437" i="13"/>
  <c r="O479" i="13"/>
  <c r="L533" i="13"/>
  <c r="O533" i="13" s="1"/>
  <c r="K538" i="13"/>
  <c r="L631" i="13"/>
  <c r="O631" i="13" s="1"/>
  <c r="O641" i="13"/>
  <c r="M263" i="12"/>
  <c r="P263" i="12" s="1"/>
  <c r="M317" i="12"/>
  <c r="P317" i="12" s="1"/>
  <c r="N68" i="13"/>
  <c r="N66" i="13" s="1"/>
  <c r="L90" i="13"/>
  <c r="L88" i="13" s="1"/>
  <c r="N90" i="13"/>
  <c r="N88" i="13" s="1"/>
  <c r="O124" i="13"/>
  <c r="N134" i="13"/>
  <c r="N132" i="13" s="1"/>
  <c r="L183" i="13"/>
  <c r="I190" i="13"/>
  <c r="K190" i="13" s="1"/>
  <c r="I208" i="13"/>
  <c r="K208" i="13" s="1"/>
  <c r="N279" i="13"/>
  <c r="N277" i="13" s="1"/>
  <c r="L283" i="13"/>
  <c r="O283" i="13" s="1"/>
  <c r="O301" i="13"/>
  <c r="N317" i="13"/>
  <c r="N315" i="13" s="1"/>
  <c r="N330" i="13"/>
  <c r="N328" i="13" s="1"/>
  <c r="M348" i="13"/>
  <c r="P348" i="13" s="1"/>
  <c r="P353" i="13"/>
  <c r="K374" i="13"/>
  <c r="I433" i="13"/>
  <c r="L525" i="13"/>
  <c r="K673" i="13"/>
  <c r="L151" i="13"/>
  <c r="O151" i="13" s="1"/>
  <c r="L469" i="13"/>
  <c r="O469" i="13" s="1"/>
  <c r="I148" i="12"/>
  <c r="K148" i="12" s="1"/>
  <c r="L33" i="12"/>
  <c r="O33" i="12" s="1"/>
  <c r="N23" i="13"/>
  <c r="N13" i="13" s="1"/>
  <c r="P124" i="13"/>
  <c r="P137" i="13"/>
  <c r="O154" i="13"/>
  <c r="O170" i="13"/>
  <c r="M318" i="13"/>
  <c r="P318" i="13" s="1"/>
  <c r="P351" i="13"/>
  <c r="L405" i="13"/>
  <c r="O405" i="13" s="1"/>
  <c r="P407" i="13"/>
  <c r="I628" i="13"/>
  <c r="K628" i="13" s="1"/>
  <c r="K674" i="13"/>
  <c r="L789" i="3"/>
  <c r="O789" i="3" s="1"/>
  <c r="M183" i="12"/>
  <c r="M181" i="12" s="1"/>
  <c r="M300" i="12"/>
  <c r="P300" i="12" s="1"/>
  <c r="M347" i="12"/>
  <c r="M345" i="12" s="1"/>
  <c r="P351" i="12"/>
  <c r="K362" i="12"/>
  <c r="I522" i="12"/>
  <c r="K522" i="12" s="1"/>
  <c r="O58" i="13"/>
  <c r="I76" i="13"/>
  <c r="M121" i="13"/>
  <c r="M138" i="13"/>
  <c r="P138" i="13" s="1"/>
  <c r="O157" i="13"/>
  <c r="I275" i="13"/>
  <c r="K275" i="13" s="1"/>
  <c r="P285" i="13"/>
  <c r="O323" i="13"/>
  <c r="K369" i="13"/>
  <c r="M395" i="13"/>
  <c r="P395" i="13" s="1"/>
  <c r="L408" i="13"/>
  <c r="O408" i="13" s="1"/>
  <c r="M528" i="13"/>
  <c r="J722" i="13"/>
  <c r="I197" i="12"/>
  <c r="K197" i="12" s="1"/>
  <c r="L228" i="12"/>
  <c r="M321" i="12"/>
  <c r="P321" i="12" s="1"/>
  <c r="K80" i="13"/>
  <c r="O186" i="13"/>
  <c r="M183" i="13"/>
  <c r="K204" i="13"/>
  <c r="L217" i="13"/>
  <c r="O217" i="13" s="1"/>
  <c r="L229" i="13"/>
  <c r="K360" i="13"/>
  <c r="K372" i="13"/>
  <c r="L404" i="13"/>
  <c r="I522" i="13"/>
  <c r="K669" i="13"/>
  <c r="P12" i="13"/>
  <c r="M9" i="13"/>
  <c r="O46" i="13"/>
  <c r="L44" i="13"/>
  <c r="O44" i="13" s="1"/>
  <c r="N91" i="13"/>
  <c r="O91" i="13" s="1"/>
  <c r="K145" i="13"/>
  <c r="I143" i="13"/>
  <c r="M55" i="12"/>
  <c r="M53" i="12" s="1"/>
  <c r="N151" i="12"/>
  <c r="N149" i="12" s="1"/>
  <c r="L231" i="12"/>
  <c r="N263" i="12"/>
  <c r="N261" i="12" s="1"/>
  <c r="L547" i="12"/>
  <c r="O547" i="12" s="1"/>
  <c r="O549" i="12"/>
  <c r="N29" i="13"/>
  <c r="N28" i="13" s="1"/>
  <c r="P32" i="13"/>
  <c r="M23" i="13"/>
  <c r="M55" i="13"/>
  <c r="P58" i="13"/>
  <c r="M69" i="13"/>
  <c r="P69" i="13" s="1"/>
  <c r="O74" i="13"/>
  <c r="L72" i="13"/>
  <c r="O72" i="13" s="1"/>
  <c r="P96" i="13"/>
  <c r="M94" i="13"/>
  <c r="P94" i="13" s="1"/>
  <c r="P127" i="13"/>
  <c r="M134" i="13"/>
  <c r="P170" i="13"/>
  <c r="M168" i="13"/>
  <c r="P168" i="13" s="1"/>
  <c r="K244" i="13"/>
  <c r="I237" i="13"/>
  <c r="I233" i="13"/>
  <c r="K233" i="13" s="1"/>
  <c r="O262" i="13"/>
  <c r="M264" i="13"/>
  <c r="P264" i="13" s="1"/>
  <c r="P266" i="13"/>
  <c r="P278" i="13"/>
  <c r="M301" i="13"/>
  <c r="P301" i="13" s="1"/>
  <c r="P303" i="13"/>
  <c r="L546" i="7"/>
  <c r="O546" i="7" s="1"/>
  <c r="K821" i="11"/>
  <c r="K824" i="11"/>
  <c r="K827" i="11"/>
  <c r="K647" i="12"/>
  <c r="O49" i="13"/>
  <c r="L47" i="13"/>
  <c r="O47" i="13" s="1"/>
  <c r="P71" i="13"/>
  <c r="O120" i="13"/>
  <c r="O137" i="13"/>
  <c r="L135" i="13"/>
  <c r="O135" i="13" s="1"/>
  <c r="J143" i="13"/>
  <c r="J131" i="13" s="1"/>
  <c r="M151" i="13"/>
  <c r="P154" i="13"/>
  <c r="L228" i="13"/>
  <c r="L249" i="13"/>
  <c r="O249" i="13" s="1"/>
  <c r="O299" i="13"/>
  <c r="M304" i="13"/>
  <c r="P304" i="13" s="1"/>
  <c r="P306" i="13"/>
  <c r="L391" i="13"/>
  <c r="O391" i="13" s="1"/>
  <c r="O787" i="13"/>
  <c r="L786" i="13"/>
  <c r="O786" i="13" s="1"/>
  <c r="K255" i="13"/>
  <c r="I248" i="13"/>
  <c r="K248" i="13" s="1"/>
  <c r="J143" i="11"/>
  <c r="J131" i="11" s="1"/>
  <c r="N12" i="13"/>
  <c r="O42" i="13"/>
  <c r="M26" i="13"/>
  <c r="P173" i="13"/>
  <c r="M171" i="13"/>
  <c r="P171" i="13" s="1"/>
  <c r="L238" i="13"/>
  <c r="M267" i="13"/>
  <c r="P267" i="13" s="1"/>
  <c r="P269" i="13"/>
  <c r="P394" i="13"/>
  <c r="M391" i="13"/>
  <c r="M392" i="13"/>
  <c r="P392" i="13" s="1"/>
  <c r="L395" i="13"/>
  <c r="O395" i="13" s="1"/>
  <c r="O397" i="13"/>
  <c r="O456" i="13"/>
  <c r="L446" i="13"/>
  <c r="L454" i="13"/>
  <c r="O454" i="13" s="1"/>
  <c r="O630" i="13"/>
  <c r="P189" i="13"/>
  <c r="M187" i="13"/>
  <c r="P187" i="13" s="1"/>
  <c r="K365" i="13"/>
  <c r="J364" i="13"/>
  <c r="I112" i="12"/>
  <c r="K112" i="12" s="1"/>
  <c r="L122" i="12"/>
  <c r="O122" i="12" s="1"/>
  <c r="L167" i="12"/>
  <c r="K340" i="12"/>
  <c r="K355" i="12"/>
  <c r="K378" i="12"/>
  <c r="K381" i="12"/>
  <c r="N404" i="12"/>
  <c r="N402" i="12" s="1"/>
  <c r="J721" i="12"/>
  <c r="K823" i="12"/>
  <c r="L26" i="13"/>
  <c r="L43" i="13"/>
  <c r="M47" i="13"/>
  <c r="P47" i="13" s="1"/>
  <c r="O93" i="13"/>
  <c r="O140" i="13"/>
  <c r="L138" i="13"/>
  <c r="O138" i="13" s="1"/>
  <c r="P186" i="13"/>
  <c r="M184" i="13"/>
  <c r="P184" i="13" s="1"/>
  <c r="P170" i="12"/>
  <c r="L23" i="13"/>
  <c r="N26" i="13"/>
  <c r="N16" i="13" s="1"/>
  <c r="N14" i="13" s="1"/>
  <c r="O71" i="13"/>
  <c r="L69" i="13"/>
  <c r="O69" i="13" s="1"/>
  <c r="K79" i="13"/>
  <c r="I77" i="13"/>
  <c r="I87" i="13"/>
  <c r="K87" i="13" s="1"/>
  <c r="P93" i="13"/>
  <c r="M91" i="13"/>
  <c r="M167" i="13"/>
  <c r="M263" i="13"/>
  <c r="O738" i="13"/>
  <c r="L737" i="13"/>
  <c r="O737" i="13" s="1"/>
  <c r="K362" i="13"/>
  <c r="O390" i="13"/>
  <c r="L546" i="13"/>
  <c r="O549" i="13"/>
  <c r="M549" i="13"/>
  <c r="P630" i="13"/>
  <c r="O686" i="13"/>
  <c r="P738" i="13"/>
  <c r="M737" i="13"/>
  <c r="P737" i="13" s="1"/>
  <c r="L770" i="13"/>
  <c r="O770" i="13" s="1"/>
  <c r="L331" i="13"/>
  <c r="O331" i="13" s="1"/>
  <c r="O333" i="13"/>
  <c r="P807" i="13"/>
  <c r="M805" i="13"/>
  <c r="P805" i="13" s="1"/>
  <c r="L334" i="13"/>
  <c r="O334" i="13" s="1"/>
  <c r="O336" i="13"/>
  <c r="L348" i="13"/>
  <c r="O348" i="13" s="1"/>
  <c r="O350" i="13"/>
  <c r="L422" i="13"/>
  <c r="O422" i="13" s="1"/>
  <c r="O424" i="13"/>
  <c r="I434" i="13"/>
  <c r="I559" i="13"/>
  <c r="K576" i="13"/>
  <c r="I592" i="13"/>
  <c r="K592" i="13" s="1"/>
  <c r="K593" i="13"/>
  <c r="P771" i="13"/>
  <c r="M770" i="13"/>
  <c r="P770" i="13" s="1"/>
  <c r="L789" i="13"/>
  <c r="O789" i="13" s="1"/>
  <c r="O791" i="13"/>
  <c r="I785" i="13"/>
  <c r="K785" i="13" s="1"/>
  <c r="K800" i="13"/>
  <c r="O329" i="13"/>
  <c r="M331" i="13"/>
  <c r="P331" i="13" s="1"/>
  <c r="L351" i="13"/>
  <c r="O351" i="13" s="1"/>
  <c r="O353" i="13"/>
  <c r="M424" i="13"/>
  <c r="P555" i="13"/>
  <c r="M545" i="13"/>
  <c r="P788" i="13"/>
  <c r="M786" i="13"/>
  <c r="P786" i="13" s="1"/>
  <c r="O806" i="13"/>
  <c r="L805" i="13"/>
  <c r="O805" i="13" s="1"/>
  <c r="L317" i="13"/>
  <c r="O320" i="13"/>
  <c r="O346" i="13"/>
  <c r="L392" i="13"/>
  <c r="O392" i="13" s="1"/>
  <c r="O394" i="13"/>
  <c r="O420" i="13"/>
  <c r="L419" i="13"/>
  <c r="O449" i="13"/>
  <c r="M449" i="13"/>
  <c r="N629" i="13"/>
  <c r="N414" i="13" s="1"/>
  <c r="P687" i="13"/>
  <c r="M685" i="13"/>
  <c r="P685" i="13" s="1"/>
  <c r="P755" i="13"/>
  <c r="M754" i="13"/>
  <c r="P754" i="13" s="1"/>
  <c r="N808" i="13"/>
  <c r="K675" i="13"/>
  <c r="N44" i="11"/>
  <c r="P44" i="11" s="1"/>
  <c r="M55" i="11"/>
  <c r="M53" i="11" s="1"/>
  <c r="N43" i="12"/>
  <c r="N41" i="12" s="1"/>
  <c r="M90" i="12"/>
  <c r="M88" i="12" s="1"/>
  <c r="N152" i="12"/>
  <c r="L198" i="12"/>
  <c r="O198" i="12" s="1"/>
  <c r="L318" i="12"/>
  <c r="O318" i="12" s="1"/>
  <c r="K369" i="12"/>
  <c r="N392" i="12"/>
  <c r="L395" i="12"/>
  <c r="O395" i="12" s="1"/>
  <c r="N408" i="12"/>
  <c r="L422" i="12"/>
  <c r="O422" i="12" s="1"/>
  <c r="K255" i="12"/>
  <c r="K338" i="12"/>
  <c r="L43" i="12"/>
  <c r="L41" i="12" s="1"/>
  <c r="O74" i="12"/>
  <c r="M168" i="12"/>
  <c r="P168" i="12" s="1"/>
  <c r="M280" i="12"/>
  <c r="P280" i="12" s="1"/>
  <c r="O46" i="11"/>
  <c r="L69" i="12"/>
  <c r="O69" i="12" s="1"/>
  <c r="P74" i="12"/>
  <c r="P137" i="12"/>
  <c r="L171" i="12"/>
  <c r="O171" i="12" s="1"/>
  <c r="I174" i="12"/>
  <c r="I164" i="12" s="1"/>
  <c r="K164" i="12" s="1"/>
  <c r="L263" i="12"/>
  <c r="L261" i="12" s="1"/>
  <c r="I275" i="12"/>
  <c r="K275" i="12" s="1"/>
  <c r="O285" i="12"/>
  <c r="K359" i="12"/>
  <c r="M405" i="12"/>
  <c r="P405" i="12" s="1"/>
  <c r="L125" i="12"/>
  <c r="O125" i="12" s="1"/>
  <c r="L639" i="7"/>
  <c r="O639" i="7" s="1"/>
  <c r="N55" i="12"/>
  <c r="N53" i="12" s="1"/>
  <c r="N300" i="12"/>
  <c r="N298" i="12" s="1"/>
  <c r="N301" i="12"/>
  <c r="O690" i="12"/>
  <c r="L688" i="12"/>
  <c r="O688" i="12" s="1"/>
  <c r="M47" i="12"/>
  <c r="P47" i="12" s="1"/>
  <c r="P49" i="12"/>
  <c r="N56" i="12"/>
  <c r="O56" i="12" s="1"/>
  <c r="O91" i="12"/>
  <c r="K146" i="12"/>
  <c r="I130" i="12"/>
  <c r="K130" i="12" s="1"/>
  <c r="L217" i="12"/>
  <c r="O217" i="12" s="1"/>
  <c r="N264" i="12"/>
  <c r="O264" i="12" s="1"/>
  <c r="O557" i="12"/>
  <c r="L546" i="12"/>
  <c r="O546" i="12" s="1"/>
  <c r="O137" i="12"/>
  <c r="L135" i="12"/>
  <c r="O135" i="12" s="1"/>
  <c r="L134" i="12"/>
  <c r="L132" i="12" s="1"/>
  <c r="O132" i="12" s="1"/>
  <c r="M347" i="11"/>
  <c r="M345" i="11" s="1"/>
  <c r="J722" i="11"/>
  <c r="M43" i="12"/>
  <c r="M41" i="12" s="1"/>
  <c r="O306" i="12"/>
  <c r="L304" i="12"/>
  <c r="O304" i="12" s="1"/>
  <c r="O394" i="12"/>
  <c r="L392" i="12"/>
  <c r="O392" i="12" s="1"/>
  <c r="O170" i="12"/>
  <c r="N317" i="12"/>
  <c r="N315" i="12" s="1"/>
  <c r="O351" i="12"/>
  <c r="L405" i="12"/>
  <c r="O405" i="12" s="1"/>
  <c r="L631" i="12"/>
  <c r="O631" i="12" s="1"/>
  <c r="L121" i="12"/>
  <c r="M121" i="12"/>
  <c r="P121" i="12" s="1"/>
  <c r="L238" i="12"/>
  <c r="O238" i="12" s="1"/>
  <c r="J722" i="12"/>
  <c r="J327" i="12"/>
  <c r="K327" i="12" s="1"/>
  <c r="K822" i="12"/>
  <c r="K828" i="12"/>
  <c r="O348" i="12"/>
  <c r="K649" i="12"/>
  <c r="K374" i="12"/>
  <c r="K143" i="12"/>
  <c r="I131" i="12"/>
  <c r="K131" i="12" s="1"/>
  <c r="O469" i="12"/>
  <c r="L467" i="12"/>
  <c r="O467" i="12" s="1"/>
  <c r="I226" i="12"/>
  <c r="K226" i="12" s="1"/>
  <c r="K237" i="12"/>
  <c r="L55" i="12"/>
  <c r="L53" i="12" s="1"/>
  <c r="M151" i="11"/>
  <c r="P151" i="11" s="1"/>
  <c r="N279" i="11"/>
  <c r="N277" i="11" s="1"/>
  <c r="K115" i="12"/>
  <c r="K145" i="12"/>
  <c r="L155" i="12"/>
  <c r="O155" i="12" s="1"/>
  <c r="P186" i="12"/>
  <c r="K244" i="12"/>
  <c r="L301" i="12"/>
  <c r="O301" i="12" s="1"/>
  <c r="K325" i="12"/>
  <c r="K360" i="12"/>
  <c r="L421" i="12"/>
  <c r="O421" i="12" s="1"/>
  <c r="O431" i="12"/>
  <c r="K559" i="12"/>
  <c r="M634" i="12"/>
  <c r="M631" i="12" s="1"/>
  <c r="P631" i="12" s="1"/>
  <c r="K651" i="12"/>
  <c r="K674" i="12"/>
  <c r="L526" i="12"/>
  <c r="O526" i="12" s="1"/>
  <c r="N55" i="11"/>
  <c r="N53" i="11" s="1"/>
  <c r="K99" i="11"/>
  <c r="L318" i="11"/>
  <c r="O318" i="11" s="1"/>
  <c r="M321" i="11"/>
  <c r="P321" i="11" s="1"/>
  <c r="L347" i="11"/>
  <c r="L345" i="11" s="1"/>
  <c r="O410" i="11"/>
  <c r="L23" i="12"/>
  <c r="L68" i="12"/>
  <c r="N69" i="12"/>
  <c r="M91" i="12"/>
  <c r="P91" i="12" s="1"/>
  <c r="P93" i="12"/>
  <c r="M134" i="12"/>
  <c r="P134" i="12" s="1"/>
  <c r="L138" i="12"/>
  <c r="O138" i="12" s="1"/>
  <c r="M167" i="12"/>
  <c r="M171" i="12"/>
  <c r="P171" i="12" s="1"/>
  <c r="M184" i="12"/>
  <c r="L187" i="12"/>
  <c r="O187" i="12" s="1"/>
  <c r="K215" i="12"/>
  <c r="I233" i="12"/>
  <c r="K233" i="12" s="1"/>
  <c r="K287" i="12"/>
  <c r="P336" i="12"/>
  <c r="L347" i="12"/>
  <c r="L345" i="12" s="1"/>
  <c r="K379" i="12"/>
  <c r="L632" i="12"/>
  <c r="O632" i="12" s="1"/>
  <c r="L121" i="9"/>
  <c r="O121" i="9" s="1"/>
  <c r="L36" i="12"/>
  <c r="O36" i="12" s="1"/>
  <c r="L59" i="12"/>
  <c r="O59" i="12" s="1"/>
  <c r="M68" i="12"/>
  <c r="P71" i="12"/>
  <c r="M94" i="12"/>
  <c r="P94" i="12" s="1"/>
  <c r="N134" i="12"/>
  <c r="N132" i="12" s="1"/>
  <c r="P140" i="12"/>
  <c r="N167" i="12"/>
  <c r="N165" i="12" s="1"/>
  <c r="L183" i="12"/>
  <c r="L181" i="12" s="1"/>
  <c r="M187" i="12"/>
  <c r="P187" i="12" s="1"/>
  <c r="L209" i="12"/>
  <c r="O209" i="12" s="1"/>
  <c r="I216" i="12"/>
  <c r="K216" i="12" s="1"/>
  <c r="O282" i="12"/>
  <c r="L317" i="12"/>
  <c r="O317" i="12" s="1"/>
  <c r="I364" i="12"/>
  <c r="O634" i="12"/>
  <c r="O660" i="12"/>
  <c r="L788" i="12"/>
  <c r="O788" i="12" s="1"/>
  <c r="L300" i="12"/>
  <c r="O300" i="12" s="1"/>
  <c r="P46" i="12"/>
  <c r="N121" i="12"/>
  <c r="N119" i="12" s="1"/>
  <c r="L151" i="12"/>
  <c r="O151" i="12" s="1"/>
  <c r="L230" i="12"/>
  <c r="L267" i="12"/>
  <c r="O267" i="12" s="1"/>
  <c r="L279" i="12"/>
  <c r="J288" i="12"/>
  <c r="J275" i="12" s="1"/>
  <c r="M330" i="12"/>
  <c r="M328" i="12" s="1"/>
  <c r="K372" i="12"/>
  <c r="M546" i="12"/>
  <c r="O58" i="11"/>
  <c r="O59" i="11"/>
  <c r="M72" i="11"/>
  <c r="P72" i="11" s="1"/>
  <c r="L47" i="12"/>
  <c r="O47" i="12" s="1"/>
  <c r="N90" i="12"/>
  <c r="N88" i="12" s="1"/>
  <c r="O93" i="12"/>
  <c r="L152" i="12"/>
  <c r="O152" i="12" s="1"/>
  <c r="M151" i="12"/>
  <c r="P151" i="12" s="1"/>
  <c r="L168" i="12"/>
  <c r="O168" i="12" s="1"/>
  <c r="N183" i="12"/>
  <c r="N181" i="12" s="1"/>
  <c r="O186" i="12"/>
  <c r="M279" i="12"/>
  <c r="P279" i="12" s="1"/>
  <c r="P333" i="12"/>
  <c r="J364" i="12"/>
  <c r="K385" i="12"/>
  <c r="M404" i="12"/>
  <c r="P404" i="12" s="1"/>
  <c r="L657" i="12"/>
  <c r="O19" i="12"/>
  <c r="M125" i="12"/>
  <c r="P125" i="12" s="1"/>
  <c r="P127" i="12"/>
  <c r="M267" i="12"/>
  <c r="P267" i="12" s="1"/>
  <c r="P269" i="12"/>
  <c r="P420" i="12"/>
  <c r="K435" i="12"/>
  <c r="J433" i="12"/>
  <c r="J417" i="12" s="1"/>
  <c r="I433" i="12"/>
  <c r="K540" i="12"/>
  <c r="J537" i="12"/>
  <c r="J522" i="12" s="1"/>
  <c r="O686" i="12"/>
  <c r="P738" i="12"/>
  <c r="M737" i="12"/>
  <c r="P737" i="12" s="1"/>
  <c r="P771" i="12"/>
  <c r="M770" i="12"/>
  <c r="P770" i="12" s="1"/>
  <c r="P788" i="12"/>
  <c r="M786" i="12"/>
  <c r="P786" i="12" s="1"/>
  <c r="P807" i="12"/>
  <c r="M805" i="12"/>
  <c r="P805" i="12" s="1"/>
  <c r="L300" i="10"/>
  <c r="O300" i="10" s="1"/>
  <c r="L279" i="11"/>
  <c r="O279" i="11" s="1"/>
  <c r="M318" i="11"/>
  <c r="P318" i="11" s="1"/>
  <c r="L348" i="11"/>
  <c r="M404" i="11"/>
  <c r="P404" i="11" s="1"/>
  <c r="I442" i="11"/>
  <c r="K442" i="11" s="1"/>
  <c r="M23" i="12"/>
  <c r="O46" i="12"/>
  <c r="N44" i="12"/>
  <c r="O44" i="12" s="1"/>
  <c r="N23" i="12"/>
  <c r="I76" i="12"/>
  <c r="L90" i="12"/>
  <c r="O353" i="12"/>
  <c r="O503" i="12"/>
  <c r="L502" i="12"/>
  <c r="O502" i="12" s="1"/>
  <c r="I237" i="10"/>
  <c r="K237" i="10" s="1"/>
  <c r="K821" i="10"/>
  <c r="K824" i="10"/>
  <c r="L229" i="11"/>
  <c r="M279" i="11"/>
  <c r="P279" i="11" s="1"/>
  <c r="L658" i="11"/>
  <c r="O658" i="11" s="1"/>
  <c r="O660" i="11"/>
  <c r="L12" i="12"/>
  <c r="O25" i="12"/>
  <c r="L29" i="12"/>
  <c r="N31" i="12"/>
  <c r="P42" i="12"/>
  <c r="O58" i="12"/>
  <c r="K100" i="12"/>
  <c r="P390" i="12"/>
  <c r="P12" i="12"/>
  <c r="M9" i="12"/>
  <c r="L15" i="12"/>
  <c r="M26" i="12"/>
  <c r="N26" i="12"/>
  <c r="N47" i="12"/>
  <c r="M56" i="12"/>
  <c r="P58" i="12"/>
  <c r="I86" i="12"/>
  <c r="K86" i="12" s="1"/>
  <c r="K98" i="12"/>
  <c r="M152" i="12"/>
  <c r="P152" i="12" s="1"/>
  <c r="P154" i="12"/>
  <c r="O266" i="12"/>
  <c r="N279" i="12"/>
  <c r="N277" i="12" s="1"/>
  <c r="M301" i="12"/>
  <c r="P301" i="12" s="1"/>
  <c r="P303" i="12"/>
  <c r="O346" i="12"/>
  <c r="M348" i="12"/>
  <c r="P348" i="12" s="1"/>
  <c r="P350" i="12"/>
  <c r="L404" i="12"/>
  <c r="O404" i="12" s="1"/>
  <c r="O410" i="12"/>
  <c r="O446" i="12"/>
  <c r="P468" i="12"/>
  <c r="L167" i="11"/>
  <c r="L165" i="11" s="1"/>
  <c r="N12" i="12"/>
  <c r="M122" i="12"/>
  <c r="P122" i="12" s="1"/>
  <c r="P124" i="12"/>
  <c r="P150" i="12"/>
  <c r="M264" i="12"/>
  <c r="P264" i="12" s="1"/>
  <c r="P266" i="12"/>
  <c r="P299" i="12"/>
  <c r="O350" i="12"/>
  <c r="N347" i="12"/>
  <c r="K460" i="12"/>
  <c r="I442" i="12"/>
  <c r="K442" i="12" s="1"/>
  <c r="M317" i="11"/>
  <c r="P317" i="11" s="1"/>
  <c r="K822" i="11"/>
  <c r="K825" i="11"/>
  <c r="K828" i="11"/>
  <c r="M59" i="12"/>
  <c r="P59" i="12" s="1"/>
  <c r="P61" i="12"/>
  <c r="O96" i="12"/>
  <c r="L26" i="12"/>
  <c r="P120" i="12"/>
  <c r="M155" i="12"/>
  <c r="P155" i="12" s="1"/>
  <c r="P157" i="12"/>
  <c r="P262" i="12"/>
  <c r="M304" i="12"/>
  <c r="P304" i="12" s="1"/>
  <c r="P306" i="12"/>
  <c r="O316" i="12"/>
  <c r="O403" i="12"/>
  <c r="M15" i="12"/>
  <c r="M29" i="12"/>
  <c r="J143" i="12"/>
  <c r="J131" i="12" s="1"/>
  <c r="N184" i="12"/>
  <c r="O184" i="12" s="1"/>
  <c r="P353" i="12"/>
  <c r="P397" i="12"/>
  <c r="M395" i="12"/>
  <c r="P395" i="12" s="1"/>
  <c r="N446" i="12"/>
  <c r="N444" i="12" s="1"/>
  <c r="N414" i="12" s="1"/>
  <c r="O449" i="12"/>
  <c r="M449" i="12"/>
  <c r="L447" i="12"/>
  <c r="O447" i="12" s="1"/>
  <c r="K462" i="12"/>
  <c r="I443" i="12"/>
  <c r="K443" i="12" s="1"/>
  <c r="K466" i="12"/>
  <c r="N502" i="12"/>
  <c r="N523" i="12"/>
  <c r="O630" i="12"/>
  <c r="O787" i="12"/>
  <c r="I785" i="12"/>
  <c r="K785" i="12" s="1"/>
  <c r="K800" i="12"/>
  <c r="O806" i="12"/>
  <c r="L805" i="12"/>
  <c r="O805" i="12" s="1"/>
  <c r="N331" i="12"/>
  <c r="I434" i="12"/>
  <c r="I77" i="12"/>
  <c r="P394" i="12"/>
  <c r="M392" i="12"/>
  <c r="P392" i="12" s="1"/>
  <c r="P445" i="12"/>
  <c r="O456" i="12"/>
  <c r="L454" i="12"/>
  <c r="O454" i="12" s="1"/>
  <c r="M472" i="12"/>
  <c r="L470" i="12"/>
  <c r="O470" i="12" s="1"/>
  <c r="O472" i="12"/>
  <c r="P755" i="12"/>
  <c r="M754" i="12"/>
  <c r="P754" i="12" s="1"/>
  <c r="N330" i="12"/>
  <c r="K365" i="12"/>
  <c r="K370" i="12"/>
  <c r="M391" i="12"/>
  <c r="P391" i="12" s="1"/>
  <c r="O479" i="12"/>
  <c r="L477" i="12"/>
  <c r="O477" i="12" s="1"/>
  <c r="P504" i="12"/>
  <c r="M502" i="12"/>
  <c r="P502" i="12" s="1"/>
  <c r="I592" i="12"/>
  <c r="K592" i="12" s="1"/>
  <c r="K593" i="12"/>
  <c r="P687" i="12"/>
  <c r="M685" i="12"/>
  <c r="P685" i="12" s="1"/>
  <c r="O524" i="12"/>
  <c r="L533" i="12"/>
  <c r="O533" i="12" s="1"/>
  <c r="M547" i="12"/>
  <c r="P547" i="12" s="1"/>
  <c r="I654" i="12"/>
  <c r="K654" i="12" s="1"/>
  <c r="P656" i="12"/>
  <c r="K675" i="12"/>
  <c r="L525" i="12"/>
  <c r="O525" i="12" s="1"/>
  <c r="K669" i="12"/>
  <c r="L687" i="12"/>
  <c r="O687" i="12" s="1"/>
  <c r="L391" i="10"/>
  <c r="O391" i="10" s="1"/>
  <c r="J721" i="10"/>
  <c r="N90" i="11"/>
  <c r="N88" i="11" s="1"/>
  <c r="N134" i="11"/>
  <c r="N132" i="11" s="1"/>
  <c r="P186" i="11"/>
  <c r="I216" i="11"/>
  <c r="K216" i="11" s="1"/>
  <c r="L391" i="11"/>
  <c r="L389" i="11" s="1"/>
  <c r="O389" i="11" s="1"/>
  <c r="M405" i="11"/>
  <c r="P405" i="11" s="1"/>
  <c r="O91" i="11"/>
  <c r="I190" i="10"/>
  <c r="K190" i="10" s="1"/>
  <c r="M26" i="11"/>
  <c r="M16" i="11" s="1"/>
  <c r="M14" i="11" s="1"/>
  <c r="L33" i="11"/>
  <c r="L31" i="11" s="1"/>
  <c r="L36" i="11"/>
  <c r="O36" i="11" s="1"/>
  <c r="P91" i="11"/>
  <c r="M138" i="11"/>
  <c r="P138" i="11" s="1"/>
  <c r="L230" i="11"/>
  <c r="L330" i="11"/>
  <c r="L328" i="11" s="1"/>
  <c r="O528" i="11"/>
  <c r="L688" i="11"/>
  <c r="O688" i="11" s="1"/>
  <c r="L44" i="11"/>
  <c r="O127" i="11"/>
  <c r="N167" i="11"/>
  <c r="N165" i="11" s="1"/>
  <c r="P266" i="11"/>
  <c r="I592" i="11"/>
  <c r="K592" i="11" s="1"/>
  <c r="M155" i="11"/>
  <c r="P155" i="11" s="1"/>
  <c r="N317" i="11"/>
  <c r="N315" i="11" s="1"/>
  <c r="N263" i="11"/>
  <c r="N261" i="11" s="1"/>
  <c r="I276" i="11"/>
  <c r="K276" i="11" s="1"/>
  <c r="L280" i="11"/>
  <c r="O280" i="11" s="1"/>
  <c r="N300" i="11"/>
  <c r="N298" i="11" s="1"/>
  <c r="O353" i="11"/>
  <c r="K360" i="11"/>
  <c r="K378" i="11"/>
  <c r="J721" i="11"/>
  <c r="I654" i="8"/>
  <c r="K654" i="8" s="1"/>
  <c r="I76" i="11"/>
  <c r="I64" i="11" s="1"/>
  <c r="K64" i="11" s="1"/>
  <c r="L334" i="11"/>
  <c r="O334" i="11" s="1"/>
  <c r="O336" i="11"/>
  <c r="L395" i="11"/>
  <c r="O395" i="11" s="1"/>
  <c r="O397" i="11"/>
  <c r="O46" i="10"/>
  <c r="N138" i="11"/>
  <c r="L238" i="11"/>
  <c r="O238" i="11" s="1"/>
  <c r="M263" i="11"/>
  <c r="M261" i="11" s="1"/>
  <c r="M300" i="11"/>
  <c r="M298" i="11" s="1"/>
  <c r="P298" i="11" s="1"/>
  <c r="K359" i="11"/>
  <c r="K385" i="11"/>
  <c r="L404" i="11"/>
  <c r="L402" i="11" s="1"/>
  <c r="O402" i="11" s="1"/>
  <c r="K651" i="11"/>
  <c r="L788" i="11"/>
  <c r="O788" i="11" s="1"/>
  <c r="M47" i="11"/>
  <c r="P47" i="11" s="1"/>
  <c r="L134" i="11"/>
  <c r="O134" i="11" s="1"/>
  <c r="I208" i="11"/>
  <c r="K208" i="11" s="1"/>
  <c r="L209" i="11"/>
  <c r="O209" i="11" s="1"/>
  <c r="M267" i="11"/>
  <c r="P267" i="11" s="1"/>
  <c r="M304" i="11"/>
  <c r="P304" i="11" s="1"/>
  <c r="O350" i="11"/>
  <c r="K372" i="11"/>
  <c r="L429" i="11"/>
  <c r="O429" i="11" s="1"/>
  <c r="L454" i="11"/>
  <c r="O454" i="11" s="1"/>
  <c r="K649" i="11"/>
  <c r="K823" i="11"/>
  <c r="K826" i="11"/>
  <c r="I77" i="11"/>
  <c r="I65" i="11" s="1"/>
  <c r="K65" i="11" s="1"/>
  <c r="M121" i="11"/>
  <c r="P121" i="11" s="1"/>
  <c r="M183" i="11"/>
  <c r="M181" i="11" s="1"/>
  <c r="L217" i="11"/>
  <c r="O217" i="11" s="1"/>
  <c r="K255" i="11"/>
  <c r="K271" i="11"/>
  <c r="K309" i="11"/>
  <c r="K462" i="11"/>
  <c r="L469" i="11"/>
  <c r="O469" i="11" s="1"/>
  <c r="L231" i="10"/>
  <c r="P46" i="11"/>
  <c r="L69" i="11"/>
  <c r="O69" i="11" s="1"/>
  <c r="P96" i="11"/>
  <c r="I112" i="11"/>
  <c r="K112" i="11" s="1"/>
  <c r="N121" i="11"/>
  <c r="N119" i="11" s="1"/>
  <c r="P127" i="11"/>
  <c r="L138" i="11"/>
  <c r="O138" i="11" s="1"/>
  <c r="M187" i="11"/>
  <c r="P187" i="11" s="1"/>
  <c r="O333" i="11"/>
  <c r="J327" i="11"/>
  <c r="K327" i="11" s="1"/>
  <c r="P394" i="11"/>
  <c r="L525" i="11"/>
  <c r="L523" i="11" s="1"/>
  <c r="O523" i="11" s="1"/>
  <c r="K594" i="11"/>
  <c r="P660" i="11"/>
  <c r="M657" i="11"/>
  <c r="P657" i="11" s="1"/>
  <c r="N151" i="10"/>
  <c r="N149" i="10" s="1"/>
  <c r="L526" i="10"/>
  <c r="O526" i="10" s="1"/>
  <c r="L56" i="11"/>
  <c r="O56" i="11" s="1"/>
  <c r="K79" i="11"/>
  <c r="K100" i="11"/>
  <c r="K144" i="11"/>
  <c r="M152" i="11"/>
  <c r="P152" i="11" s="1"/>
  <c r="M171" i="11"/>
  <c r="P171" i="11" s="1"/>
  <c r="I190" i="11"/>
  <c r="K190" i="11" s="1"/>
  <c r="K204" i="11"/>
  <c r="K325" i="11"/>
  <c r="N391" i="11"/>
  <c r="N389" i="11" s="1"/>
  <c r="L421" i="11"/>
  <c r="L419" i="11" s="1"/>
  <c r="M424" i="11"/>
  <c r="O535" i="11"/>
  <c r="M152" i="10"/>
  <c r="P152" i="10" s="1"/>
  <c r="M330" i="10"/>
  <c r="M328" i="10" s="1"/>
  <c r="I433" i="10"/>
  <c r="I417" i="10" s="1"/>
  <c r="M56" i="11"/>
  <c r="P56" i="11" s="1"/>
  <c r="O61" i="11"/>
  <c r="M90" i="11"/>
  <c r="P154" i="11"/>
  <c r="L198" i="11"/>
  <c r="O198" i="11" s="1"/>
  <c r="L228" i="11"/>
  <c r="N280" i="11"/>
  <c r="O282" i="11"/>
  <c r="P336" i="11"/>
  <c r="O424" i="11"/>
  <c r="J433" i="11"/>
  <c r="J417" i="11" s="1"/>
  <c r="L470" i="11"/>
  <c r="O470" i="11" s="1"/>
  <c r="L477" i="11"/>
  <c r="O477" i="11" s="1"/>
  <c r="J628" i="11"/>
  <c r="K628" i="11" s="1"/>
  <c r="L631" i="11"/>
  <c r="L629" i="11" s="1"/>
  <c r="O629" i="11" s="1"/>
  <c r="L657" i="11"/>
  <c r="O657" i="11" s="1"/>
  <c r="K672" i="11"/>
  <c r="P56" i="10"/>
  <c r="L657" i="10"/>
  <c r="O657" i="10" s="1"/>
  <c r="M122" i="11"/>
  <c r="P122" i="11" s="1"/>
  <c r="O124" i="11"/>
  <c r="L135" i="11"/>
  <c r="O135" i="11" s="1"/>
  <c r="I143" i="11"/>
  <c r="L183" i="11"/>
  <c r="L181" i="11" s="1"/>
  <c r="M264" i="11"/>
  <c r="P264" i="11" s="1"/>
  <c r="L283" i="11"/>
  <c r="O283" i="11" s="1"/>
  <c r="M301" i="11"/>
  <c r="P301" i="11" s="1"/>
  <c r="K338" i="11"/>
  <c r="L392" i="11"/>
  <c r="O392" i="11" s="1"/>
  <c r="K647" i="11"/>
  <c r="I654" i="11"/>
  <c r="K654" i="11" s="1"/>
  <c r="K674" i="11"/>
  <c r="O61" i="10"/>
  <c r="I442" i="10"/>
  <c r="K442" i="10" s="1"/>
  <c r="O93" i="11"/>
  <c r="O137" i="11"/>
  <c r="L446" i="11"/>
  <c r="O446" i="11" s="1"/>
  <c r="L533" i="11"/>
  <c r="O533" i="11" s="1"/>
  <c r="P59" i="11"/>
  <c r="P61" i="11"/>
  <c r="N68" i="11"/>
  <c r="N66" i="11" s="1"/>
  <c r="M167" i="11"/>
  <c r="M184" i="11"/>
  <c r="P184" i="11" s="1"/>
  <c r="N183" i="11"/>
  <c r="N181" i="11" s="1"/>
  <c r="N331" i="11"/>
  <c r="O331" i="11" s="1"/>
  <c r="K340" i="11"/>
  <c r="P350" i="11"/>
  <c r="K675" i="11"/>
  <c r="O29" i="11"/>
  <c r="M135" i="11"/>
  <c r="P135" i="11" s="1"/>
  <c r="P788" i="11"/>
  <c r="M786" i="11"/>
  <c r="P786" i="11" s="1"/>
  <c r="P807" i="11"/>
  <c r="M805" i="11"/>
  <c r="P805" i="11" s="1"/>
  <c r="K701" i="8"/>
  <c r="K146" i="9"/>
  <c r="N90" i="10"/>
  <c r="N88" i="10" s="1"/>
  <c r="I148" i="10"/>
  <c r="K148" i="10" s="1"/>
  <c r="L152" i="10"/>
  <c r="O152" i="10" s="1"/>
  <c r="I174" i="10"/>
  <c r="I164" i="10" s="1"/>
  <c r="K164" i="10" s="1"/>
  <c r="L279" i="10"/>
  <c r="L277" i="10" s="1"/>
  <c r="O277" i="10" s="1"/>
  <c r="O303" i="10"/>
  <c r="L12" i="11"/>
  <c r="L15" i="11"/>
  <c r="M23" i="11"/>
  <c r="M21" i="11" s="1"/>
  <c r="P25" i="11"/>
  <c r="L47" i="11"/>
  <c r="O47" i="11" s="1"/>
  <c r="P58" i="11"/>
  <c r="M69" i="11"/>
  <c r="P69" i="11" s="1"/>
  <c r="N72" i="11"/>
  <c r="P93" i="11"/>
  <c r="L121" i="11"/>
  <c r="O157" i="11"/>
  <c r="K260" i="11"/>
  <c r="M283" i="11"/>
  <c r="P283" i="11" s="1"/>
  <c r="P285" i="11"/>
  <c r="L304" i="11"/>
  <c r="O304" i="11" s="1"/>
  <c r="O306" i="11"/>
  <c r="N334" i="11"/>
  <c r="N330" i="11"/>
  <c r="P351" i="11"/>
  <c r="O351" i="11"/>
  <c r="J355" i="11"/>
  <c r="K355" i="11" s="1"/>
  <c r="K362" i="11"/>
  <c r="I130" i="10"/>
  <c r="K130" i="10" s="1"/>
  <c r="K374" i="11"/>
  <c r="P771" i="11"/>
  <c r="M770" i="11"/>
  <c r="P770" i="11" s="1"/>
  <c r="M59" i="10"/>
  <c r="P59" i="10" s="1"/>
  <c r="M408" i="10"/>
  <c r="P408" i="10" s="1"/>
  <c r="K827" i="10"/>
  <c r="M12" i="11"/>
  <c r="N23" i="11"/>
  <c r="L26" i="11"/>
  <c r="N31" i="11"/>
  <c r="L68" i="11"/>
  <c r="M134" i="11"/>
  <c r="L151" i="11"/>
  <c r="P170" i="11"/>
  <c r="O173" i="11"/>
  <c r="L171" i="11"/>
  <c r="O171" i="11" s="1"/>
  <c r="K176" i="11"/>
  <c r="I174" i="11"/>
  <c r="O323" i="11"/>
  <c r="L317" i="11"/>
  <c r="K369" i="11"/>
  <c r="M395" i="11"/>
  <c r="P395" i="11" s="1"/>
  <c r="P397" i="11"/>
  <c r="M391" i="11"/>
  <c r="P391" i="11" s="1"/>
  <c r="M168" i="11"/>
  <c r="P168" i="11" s="1"/>
  <c r="L267" i="11"/>
  <c r="O267" i="11" s="1"/>
  <c r="O269" i="11"/>
  <c r="L301" i="11"/>
  <c r="O301" i="11" s="1"/>
  <c r="O303" i="11"/>
  <c r="K288" i="9"/>
  <c r="L334" i="9"/>
  <c r="O334" i="9" s="1"/>
  <c r="N68" i="10"/>
  <c r="N66" i="10" s="1"/>
  <c r="N152" i="10"/>
  <c r="L263" i="10"/>
  <c r="L261" i="10" s="1"/>
  <c r="K370" i="10"/>
  <c r="P32" i="11"/>
  <c r="M34" i="11"/>
  <c r="P34" i="11" s="1"/>
  <c r="O35" i="11"/>
  <c r="L23" i="11"/>
  <c r="M68" i="11"/>
  <c r="P68" i="11" s="1"/>
  <c r="O74" i="11"/>
  <c r="K98" i="11"/>
  <c r="O133" i="11"/>
  <c r="K146" i="11"/>
  <c r="O154" i="11"/>
  <c r="N405" i="11"/>
  <c r="N404" i="11"/>
  <c r="N402" i="11" s="1"/>
  <c r="O445" i="11"/>
  <c r="P472" i="11"/>
  <c r="M470" i="11"/>
  <c r="P470" i="11" s="1"/>
  <c r="M469" i="11"/>
  <c r="P630" i="11"/>
  <c r="I130" i="8"/>
  <c r="K130" i="8" s="1"/>
  <c r="P738" i="11"/>
  <c r="M737" i="11"/>
  <c r="P737" i="11" s="1"/>
  <c r="O350" i="9"/>
  <c r="M69" i="10"/>
  <c r="P69" i="10" s="1"/>
  <c r="M318" i="10"/>
  <c r="P318" i="10" s="1"/>
  <c r="N19" i="11"/>
  <c r="N12" i="11"/>
  <c r="N26" i="11"/>
  <c r="L43" i="11"/>
  <c r="L55" i="11"/>
  <c r="L90" i="11"/>
  <c r="N151" i="11"/>
  <c r="N149" i="11" s="1"/>
  <c r="P182" i="11"/>
  <c r="O186" i="11"/>
  <c r="L184" i="11"/>
  <c r="O184" i="11" s="1"/>
  <c r="L263" i="11"/>
  <c r="O278" i="11"/>
  <c r="M331" i="11"/>
  <c r="P333" i="11"/>
  <c r="M330" i="11"/>
  <c r="I364" i="11"/>
  <c r="K365" i="11"/>
  <c r="O546" i="11"/>
  <c r="L544" i="11"/>
  <c r="O544" i="11" s="1"/>
  <c r="I522" i="11"/>
  <c r="K522" i="11" s="1"/>
  <c r="K537" i="11"/>
  <c r="L230" i="10"/>
  <c r="L321" i="10"/>
  <c r="O321" i="10" s="1"/>
  <c r="P333" i="10"/>
  <c r="K359" i="10"/>
  <c r="P19" i="11"/>
  <c r="M29" i="11"/>
  <c r="M43" i="11"/>
  <c r="O96" i="11"/>
  <c r="P166" i="11"/>
  <c r="O170" i="11"/>
  <c r="L168" i="11"/>
  <c r="O168" i="11" s="1"/>
  <c r="L249" i="11"/>
  <c r="O249" i="11" s="1"/>
  <c r="L264" i="11"/>
  <c r="O264" i="11" s="1"/>
  <c r="O266" i="11"/>
  <c r="M280" i="11"/>
  <c r="P280" i="11" s="1"/>
  <c r="P282" i="11"/>
  <c r="K288" i="11"/>
  <c r="J288" i="11"/>
  <c r="J275" i="11" s="1"/>
  <c r="I275" i="11"/>
  <c r="K275" i="11" s="1"/>
  <c r="L300" i="11"/>
  <c r="K381" i="11"/>
  <c r="L187" i="11"/>
  <c r="O187" i="11" s="1"/>
  <c r="P316" i="11"/>
  <c r="J364" i="11"/>
  <c r="K379" i="11"/>
  <c r="O407" i="11"/>
  <c r="I434" i="11"/>
  <c r="O472" i="11"/>
  <c r="P555" i="11"/>
  <c r="M545" i="11"/>
  <c r="O686" i="11"/>
  <c r="O787" i="11"/>
  <c r="I785" i="11"/>
  <c r="K785" i="11" s="1"/>
  <c r="K800" i="11"/>
  <c r="O806" i="11"/>
  <c r="L805" i="11"/>
  <c r="O805" i="11" s="1"/>
  <c r="I233" i="11"/>
  <c r="K233" i="11" s="1"/>
  <c r="K370" i="11"/>
  <c r="O468" i="11"/>
  <c r="M631" i="11"/>
  <c r="M632" i="11"/>
  <c r="P632" i="11" s="1"/>
  <c r="P634" i="11"/>
  <c r="N348" i="11"/>
  <c r="L405" i="11"/>
  <c r="O405" i="11" s="1"/>
  <c r="M408" i="11"/>
  <c r="P408" i="11" s="1"/>
  <c r="N422" i="11"/>
  <c r="O422" i="11" s="1"/>
  <c r="I559" i="11"/>
  <c r="K576" i="11"/>
  <c r="P755" i="11"/>
  <c r="M754" i="11"/>
  <c r="P754" i="11" s="1"/>
  <c r="N805" i="11"/>
  <c r="J537" i="11"/>
  <c r="J522" i="11" s="1"/>
  <c r="N631" i="11"/>
  <c r="N629" i="11" s="1"/>
  <c r="I237" i="11"/>
  <c r="N347" i="11"/>
  <c r="P353" i="11"/>
  <c r="N421" i="11"/>
  <c r="I433" i="11"/>
  <c r="O449" i="11"/>
  <c r="P503" i="11"/>
  <c r="M502" i="11"/>
  <c r="P502" i="11" s="1"/>
  <c r="M523" i="11"/>
  <c r="P523" i="11" s="1"/>
  <c r="P524" i="11"/>
  <c r="L547" i="11"/>
  <c r="O547" i="11" s="1"/>
  <c r="O549" i="11"/>
  <c r="M549" i="11"/>
  <c r="L555" i="11"/>
  <c r="O555" i="11" s="1"/>
  <c r="O557" i="11"/>
  <c r="P687" i="11"/>
  <c r="M685" i="11"/>
  <c r="P685" i="11" s="1"/>
  <c r="O634" i="11"/>
  <c r="M658" i="11"/>
  <c r="P658" i="11" s="1"/>
  <c r="L632" i="11"/>
  <c r="O632" i="11" s="1"/>
  <c r="L639" i="11"/>
  <c r="O639" i="11" s="1"/>
  <c r="K669" i="11"/>
  <c r="L687" i="11"/>
  <c r="O687" i="11" s="1"/>
  <c r="L788" i="5"/>
  <c r="O788" i="5" s="1"/>
  <c r="I77" i="10"/>
  <c r="I65" i="10" s="1"/>
  <c r="K65" i="10" s="1"/>
  <c r="N121" i="10"/>
  <c r="N119" i="10" s="1"/>
  <c r="L155" i="10"/>
  <c r="O155" i="10" s="1"/>
  <c r="N300" i="10"/>
  <c r="N298" i="10" s="1"/>
  <c r="M125" i="10"/>
  <c r="P125" i="10" s="1"/>
  <c r="K369" i="10"/>
  <c r="J364" i="10"/>
  <c r="J722" i="10"/>
  <c r="M43" i="10"/>
  <c r="M41" i="10" s="1"/>
  <c r="O170" i="10"/>
  <c r="L183" i="10"/>
  <c r="L181" i="10" s="1"/>
  <c r="O186" i="10"/>
  <c r="L631" i="10"/>
  <c r="O631" i="10" s="1"/>
  <c r="N167" i="10"/>
  <c r="N165" i="10" s="1"/>
  <c r="N183" i="10"/>
  <c r="N181" i="10" s="1"/>
  <c r="L209" i="10"/>
  <c r="O209" i="10" s="1"/>
  <c r="L249" i="10"/>
  <c r="O249" i="10" s="1"/>
  <c r="I314" i="10"/>
  <c r="K314" i="10" s="1"/>
  <c r="K379" i="10"/>
  <c r="K823" i="10"/>
  <c r="J721" i="9"/>
  <c r="P93" i="10"/>
  <c r="N125" i="10"/>
  <c r="J288" i="10"/>
  <c r="J275" i="10" s="1"/>
  <c r="P44" i="10"/>
  <c r="O96" i="10"/>
  <c r="M135" i="10"/>
  <c r="P135" i="10" s="1"/>
  <c r="N184" i="10"/>
  <c r="O184" i="10" s="1"/>
  <c r="L264" i="10"/>
  <c r="O264" i="10" s="1"/>
  <c r="O266" i="10"/>
  <c r="K288" i="10"/>
  <c r="M347" i="10"/>
  <c r="M345" i="10" s="1"/>
  <c r="K360" i="10"/>
  <c r="K372" i="10"/>
  <c r="K385" i="10"/>
  <c r="N391" i="10"/>
  <c r="N389" i="10" s="1"/>
  <c r="M395" i="10"/>
  <c r="P395" i="10" s="1"/>
  <c r="M90" i="9"/>
  <c r="M88" i="9" s="1"/>
  <c r="M94" i="9"/>
  <c r="P94" i="9" s="1"/>
  <c r="L122" i="9"/>
  <c r="O122" i="9" s="1"/>
  <c r="L125" i="9"/>
  <c r="O125" i="9" s="1"/>
  <c r="M26" i="10"/>
  <c r="M16" i="10" s="1"/>
  <c r="L187" i="10"/>
  <c r="O187" i="10" s="1"/>
  <c r="L267" i="10"/>
  <c r="O267" i="10" s="1"/>
  <c r="M279" i="10"/>
  <c r="P279" i="10" s="1"/>
  <c r="J433" i="10"/>
  <c r="J417" i="10" s="1"/>
  <c r="O472" i="10"/>
  <c r="L187" i="8"/>
  <c r="O187" i="8" s="1"/>
  <c r="L44" i="10"/>
  <c r="O44" i="10" s="1"/>
  <c r="P46" i="10"/>
  <c r="M55" i="10"/>
  <c r="M53" i="10" s="1"/>
  <c r="O71" i="10"/>
  <c r="O93" i="10"/>
  <c r="O336" i="10"/>
  <c r="K378" i="10"/>
  <c r="K381" i="10"/>
  <c r="I434" i="10"/>
  <c r="I418" i="10" s="1"/>
  <c r="K418" i="10" s="1"/>
  <c r="P333" i="9"/>
  <c r="M47" i="10"/>
  <c r="P47" i="10" s="1"/>
  <c r="I76" i="10"/>
  <c r="K76" i="10" s="1"/>
  <c r="P91" i="10"/>
  <c r="I112" i="10"/>
  <c r="K112" i="10" s="1"/>
  <c r="M122" i="10"/>
  <c r="P122" i="10" s="1"/>
  <c r="N168" i="10"/>
  <c r="P168" i="10" s="1"/>
  <c r="M280" i="10"/>
  <c r="P280" i="10" s="1"/>
  <c r="M300" i="10"/>
  <c r="P300" i="10" s="1"/>
  <c r="M317" i="10"/>
  <c r="P317" i="10" s="1"/>
  <c r="K338" i="10"/>
  <c r="M404" i="10"/>
  <c r="P404" i="10" s="1"/>
  <c r="L408" i="10"/>
  <c r="O408" i="10" s="1"/>
  <c r="K822" i="10"/>
  <c r="K828" i="10"/>
  <c r="P170" i="9"/>
  <c r="L317" i="9"/>
  <c r="O317" i="9" s="1"/>
  <c r="M424" i="9"/>
  <c r="M422" i="9" s="1"/>
  <c r="P422" i="9" s="1"/>
  <c r="L47" i="10"/>
  <c r="O47" i="10" s="1"/>
  <c r="L55" i="10"/>
  <c r="L53" i="10" s="1"/>
  <c r="M72" i="10"/>
  <c r="P72" i="10" s="1"/>
  <c r="K81" i="10"/>
  <c r="K116" i="10"/>
  <c r="L122" i="10"/>
  <c r="O122" i="10" s="1"/>
  <c r="M138" i="10"/>
  <c r="P138" i="10" s="1"/>
  <c r="M151" i="10"/>
  <c r="P151" i="10" s="1"/>
  <c r="M155" i="10"/>
  <c r="P155" i="10" s="1"/>
  <c r="M283" i="10"/>
  <c r="P283" i="10" s="1"/>
  <c r="P285" i="10"/>
  <c r="L301" i="10"/>
  <c r="O301" i="10" s="1"/>
  <c r="M321" i="10"/>
  <c r="P321" i="10" s="1"/>
  <c r="M348" i="10"/>
  <c r="P348" i="10" s="1"/>
  <c r="N347" i="10"/>
  <c r="N345" i="10" s="1"/>
  <c r="P353" i="10"/>
  <c r="K362" i="10"/>
  <c r="K439" i="10"/>
  <c r="L447" i="10"/>
  <c r="O447" i="10" s="1"/>
  <c r="L454" i="10"/>
  <c r="O454" i="10" s="1"/>
  <c r="L469" i="10"/>
  <c r="O469" i="10" s="1"/>
  <c r="M549" i="10"/>
  <c r="O331" i="9"/>
  <c r="K338" i="9"/>
  <c r="L43" i="10"/>
  <c r="L41" i="10" s="1"/>
  <c r="M68" i="10"/>
  <c r="O74" i="10"/>
  <c r="K99" i="10"/>
  <c r="M134" i="10"/>
  <c r="J327" i="10"/>
  <c r="K327" i="10" s="1"/>
  <c r="P350" i="10"/>
  <c r="O353" i="10"/>
  <c r="N134" i="9"/>
  <c r="N132" i="9" s="1"/>
  <c r="L171" i="9"/>
  <c r="O171" i="9" s="1"/>
  <c r="O424" i="9"/>
  <c r="O56" i="10"/>
  <c r="P74" i="10"/>
  <c r="L91" i="10"/>
  <c r="O91" i="10" s="1"/>
  <c r="P96" i="10"/>
  <c r="L121" i="10"/>
  <c r="O121" i="10" s="1"/>
  <c r="N134" i="10"/>
  <c r="N132" i="10" s="1"/>
  <c r="J143" i="10"/>
  <c r="J131" i="10" s="1"/>
  <c r="L171" i="10"/>
  <c r="O171" i="10" s="1"/>
  <c r="P189" i="10"/>
  <c r="L228" i="10"/>
  <c r="K287" i="10"/>
  <c r="L304" i="10"/>
  <c r="O304" i="10" s="1"/>
  <c r="P323" i="10"/>
  <c r="N351" i="10"/>
  <c r="O351" i="10" s="1"/>
  <c r="K374" i="10"/>
  <c r="K440" i="10"/>
  <c r="O557" i="10"/>
  <c r="L90" i="10"/>
  <c r="L167" i="10"/>
  <c r="L198" i="10"/>
  <c r="O198" i="10" s="1"/>
  <c r="L217" i="10"/>
  <c r="O217" i="10" s="1"/>
  <c r="N263" i="10"/>
  <c r="M405" i="10"/>
  <c r="P405" i="10" s="1"/>
  <c r="M472" i="10"/>
  <c r="L36" i="10"/>
  <c r="O36" i="10" s="1"/>
  <c r="M90" i="10"/>
  <c r="P186" i="10"/>
  <c r="I216" i="10"/>
  <c r="K216" i="10" s="1"/>
  <c r="K340" i="10"/>
  <c r="O348" i="10"/>
  <c r="I364" i="10"/>
  <c r="L546" i="10"/>
  <c r="O546" i="10" s="1"/>
  <c r="K674" i="10"/>
  <c r="L788" i="10"/>
  <c r="O788" i="10" s="1"/>
  <c r="P19" i="10"/>
  <c r="O19" i="10"/>
  <c r="O262" i="10"/>
  <c r="P687" i="10"/>
  <c r="M685" i="10"/>
  <c r="P685" i="10" s="1"/>
  <c r="P738" i="10"/>
  <c r="M737" i="10"/>
  <c r="P737" i="10" s="1"/>
  <c r="P807" i="10"/>
  <c r="M805" i="10"/>
  <c r="P805" i="10" s="1"/>
  <c r="M347" i="8"/>
  <c r="M345" i="8" s="1"/>
  <c r="M43" i="9"/>
  <c r="M41" i="9" s="1"/>
  <c r="M134" i="9"/>
  <c r="M132" i="9" s="1"/>
  <c r="K204" i="9"/>
  <c r="L209" i="9"/>
  <c r="O209" i="9" s="1"/>
  <c r="L321" i="9"/>
  <c r="O321" i="9" s="1"/>
  <c r="J722" i="9"/>
  <c r="O22" i="10"/>
  <c r="M29" i="10"/>
  <c r="N55" i="10"/>
  <c r="N53" i="10" s="1"/>
  <c r="O58" i="10"/>
  <c r="L68" i="10"/>
  <c r="K144" i="10"/>
  <c r="P173" i="10"/>
  <c r="L238" i="10"/>
  <c r="L229" i="10"/>
  <c r="P269" i="10"/>
  <c r="M267" i="10"/>
  <c r="P267" i="10" s="1"/>
  <c r="I297" i="10"/>
  <c r="K297" i="10" s="1"/>
  <c r="L331" i="10"/>
  <c r="O333" i="10"/>
  <c r="L330" i="10"/>
  <c r="L328" i="10" s="1"/>
  <c r="P420" i="10"/>
  <c r="J592" i="10"/>
  <c r="K592" i="10" s="1"/>
  <c r="K593" i="10"/>
  <c r="L230" i="9"/>
  <c r="M321" i="9"/>
  <c r="P321" i="9" s="1"/>
  <c r="L12" i="10"/>
  <c r="N43" i="10"/>
  <c r="K145" i="10"/>
  <c r="I143" i="10"/>
  <c r="L151" i="10"/>
  <c r="O151" i="10" s="1"/>
  <c r="M167" i="10"/>
  <c r="I260" i="10"/>
  <c r="K260" i="10" s="1"/>
  <c r="P306" i="10"/>
  <c r="M304" i="10"/>
  <c r="P304" i="10" s="1"/>
  <c r="M334" i="10"/>
  <c r="P334" i="10" s="1"/>
  <c r="P336" i="10"/>
  <c r="P346" i="10"/>
  <c r="M391" i="10"/>
  <c r="P391" i="10" s="1"/>
  <c r="P394" i="10"/>
  <c r="O424" i="10"/>
  <c r="L422" i="10"/>
  <c r="O422" i="10" s="1"/>
  <c r="L421" i="10"/>
  <c r="M424" i="10"/>
  <c r="L33" i="10"/>
  <c r="L31" i="10" s="1"/>
  <c r="O31" i="10" s="1"/>
  <c r="P266" i="10"/>
  <c r="M264" i="10"/>
  <c r="P264" i="10" s="1"/>
  <c r="I76" i="9"/>
  <c r="I64" i="9" s="1"/>
  <c r="K64" i="9" s="1"/>
  <c r="L23" i="10"/>
  <c r="P25" i="10"/>
  <c r="O127" i="10"/>
  <c r="O140" i="10"/>
  <c r="P170" i="10"/>
  <c r="K204" i="10"/>
  <c r="I197" i="10"/>
  <c r="K197" i="10" s="1"/>
  <c r="M392" i="10"/>
  <c r="P392" i="10" s="1"/>
  <c r="L658" i="4"/>
  <c r="O658" i="4" s="1"/>
  <c r="N30" i="10"/>
  <c r="N28" i="10" s="1"/>
  <c r="O120" i="10"/>
  <c r="P771" i="10"/>
  <c r="M770" i="10"/>
  <c r="P770" i="10" s="1"/>
  <c r="K823" i="8"/>
  <c r="M68" i="9"/>
  <c r="M66" i="9" s="1"/>
  <c r="M15" i="10"/>
  <c r="M23" i="10"/>
  <c r="M21" i="10" s="1"/>
  <c r="L26" i="10"/>
  <c r="L24" i="10" s="1"/>
  <c r="L134" i="10"/>
  <c r="O150" i="10"/>
  <c r="I208" i="10"/>
  <c r="K208" i="10" s="1"/>
  <c r="N279" i="10"/>
  <c r="N277" i="10" s="1"/>
  <c r="L280" i="10"/>
  <c r="O280" i="10" s="1"/>
  <c r="O282" i="10"/>
  <c r="N405" i="10"/>
  <c r="N404" i="10"/>
  <c r="N402" i="10" s="1"/>
  <c r="L283" i="10"/>
  <c r="O283" i="10" s="1"/>
  <c r="O285" i="10"/>
  <c r="P303" i="10"/>
  <c r="M301" i="10"/>
  <c r="P301" i="10" s="1"/>
  <c r="P788" i="10"/>
  <c r="M786" i="10"/>
  <c r="P786" i="10" s="1"/>
  <c r="L525" i="8"/>
  <c r="O525" i="8" s="1"/>
  <c r="I260" i="9"/>
  <c r="K260" i="9" s="1"/>
  <c r="N330" i="9"/>
  <c r="N328" i="9" s="1"/>
  <c r="N23" i="10"/>
  <c r="N26" i="10"/>
  <c r="P35" i="10"/>
  <c r="P58" i="10"/>
  <c r="K80" i="10"/>
  <c r="K98" i="10"/>
  <c r="M121" i="10"/>
  <c r="O137" i="10"/>
  <c r="O166" i="10"/>
  <c r="M183" i="10"/>
  <c r="K225" i="10"/>
  <c r="K255" i="10"/>
  <c r="I248" i="10"/>
  <c r="I233" i="10"/>
  <c r="K233" i="10" s="1"/>
  <c r="M263" i="10"/>
  <c r="P263" i="10" s="1"/>
  <c r="P278" i="10"/>
  <c r="O299" i="10"/>
  <c r="O320" i="10"/>
  <c r="L317" i="10"/>
  <c r="O317" i="10" s="1"/>
  <c r="O316" i="10"/>
  <c r="N331" i="10"/>
  <c r="P331" i="10" s="1"/>
  <c r="M351" i="10"/>
  <c r="J355" i="10"/>
  <c r="K355" i="10" s="1"/>
  <c r="L404" i="10"/>
  <c r="I443" i="10"/>
  <c r="K443" i="10" s="1"/>
  <c r="I522" i="10"/>
  <c r="K522" i="10" s="1"/>
  <c r="K537" i="10"/>
  <c r="O787" i="10"/>
  <c r="I785" i="10"/>
  <c r="K785" i="10" s="1"/>
  <c r="K800" i="10"/>
  <c r="O806" i="10"/>
  <c r="L805" i="10"/>
  <c r="O805" i="10" s="1"/>
  <c r="O397" i="10"/>
  <c r="L395" i="10"/>
  <c r="O395" i="10" s="1"/>
  <c r="M446" i="10"/>
  <c r="P449" i="10"/>
  <c r="O504" i="10"/>
  <c r="L502" i="10"/>
  <c r="O502" i="10" s="1"/>
  <c r="P524" i="10"/>
  <c r="M523" i="10"/>
  <c r="P523" i="10" s="1"/>
  <c r="O686" i="10"/>
  <c r="N330" i="10"/>
  <c r="N328" i="10" s="1"/>
  <c r="L347" i="10"/>
  <c r="M447" i="10"/>
  <c r="P447" i="10" s="1"/>
  <c r="L632" i="10"/>
  <c r="O632" i="10" s="1"/>
  <c r="O634" i="10"/>
  <c r="P755" i="10"/>
  <c r="M754" i="10"/>
  <c r="P754" i="10" s="1"/>
  <c r="K365" i="10"/>
  <c r="O431" i="10"/>
  <c r="O449" i="10"/>
  <c r="N504" i="10"/>
  <c r="N502" i="10" s="1"/>
  <c r="N414" i="10" s="1"/>
  <c r="N505" i="10"/>
  <c r="N317" i="10"/>
  <c r="N315" i="10" s="1"/>
  <c r="O350" i="10"/>
  <c r="O394" i="10"/>
  <c r="L392" i="10"/>
  <c r="O392" i="10" s="1"/>
  <c r="L405" i="10"/>
  <c r="O405" i="10" s="1"/>
  <c r="L446" i="10"/>
  <c r="O446" i="10" s="1"/>
  <c r="O468" i="10"/>
  <c r="K559" i="10"/>
  <c r="I543" i="10"/>
  <c r="K543" i="10" s="1"/>
  <c r="O445" i="10"/>
  <c r="J537" i="10"/>
  <c r="J522" i="10" s="1"/>
  <c r="P545" i="10"/>
  <c r="L547" i="10"/>
  <c r="O547" i="10" s="1"/>
  <c r="I654" i="10"/>
  <c r="K654" i="10" s="1"/>
  <c r="P656" i="10"/>
  <c r="L658" i="10"/>
  <c r="O658" i="10" s="1"/>
  <c r="L533" i="10"/>
  <c r="O533" i="10" s="1"/>
  <c r="K675" i="10"/>
  <c r="L525" i="10"/>
  <c r="K576" i="10"/>
  <c r="K651" i="10"/>
  <c r="K672" i="10"/>
  <c r="L688" i="10"/>
  <c r="O688" i="10" s="1"/>
  <c r="K669" i="10"/>
  <c r="L687" i="10"/>
  <c r="O687" i="10" s="1"/>
  <c r="P46" i="9"/>
  <c r="P71" i="9"/>
  <c r="M43" i="8"/>
  <c r="M41" i="8" s="1"/>
  <c r="M47" i="9"/>
  <c r="P47" i="9" s="1"/>
  <c r="M72" i="9"/>
  <c r="P72" i="9" s="1"/>
  <c r="L231" i="9"/>
  <c r="M300" i="9"/>
  <c r="M298" i="9" s="1"/>
  <c r="P303" i="9"/>
  <c r="L404" i="9"/>
  <c r="O404" i="9" s="1"/>
  <c r="L36" i="9"/>
  <c r="O36" i="9" s="1"/>
  <c r="O449" i="9"/>
  <c r="M660" i="9"/>
  <c r="M658" i="9" s="1"/>
  <c r="J721" i="5"/>
  <c r="P69" i="9"/>
  <c r="N135" i="9"/>
  <c r="P135" i="9" s="1"/>
  <c r="N391" i="9"/>
  <c r="N389" i="9" s="1"/>
  <c r="I275" i="8"/>
  <c r="K275" i="8" s="1"/>
  <c r="L405" i="9"/>
  <c r="O405" i="9" s="1"/>
  <c r="L454" i="4"/>
  <c r="O454" i="4" s="1"/>
  <c r="M405" i="8"/>
  <c r="P405" i="8" s="1"/>
  <c r="O46" i="9"/>
  <c r="O140" i="9"/>
  <c r="L152" i="9"/>
  <c r="O152" i="9" s="1"/>
  <c r="M183" i="9"/>
  <c r="M181" i="9" s="1"/>
  <c r="M187" i="9"/>
  <c r="P187" i="9" s="1"/>
  <c r="L229" i="9"/>
  <c r="L546" i="9"/>
  <c r="O546" i="9" s="1"/>
  <c r="M280" i="6"/>
  <c r="P280" i="6" s="1"/>
  <c r="O170" i="9"/>
  <c r="K385" i="9"/>
  <c r="K823" i="9"/>
  <c r="M171" i="9"/>
  <c r="P171" i="9" s="1"/>
  <c r="K244" i="9"/>
  <c r="L228" i="9"/>
  <c r="O266" i="9"/>
  <c r="M280" i="9"/>
  <c r="P280" i="9" s="1"/>
  <c r="L304" i="9"/>
  <c r="O304" i="9" s="1"/>
  <c r="P306" i="9"/>
  <c r="M318" i="9"/>
  <c r="P318" i="9" s="1"/>
  <c r="K325" i="9"/>
  <c r="P394" i="9"/>
  <c r="M549" i="9"/>
  <c r="M547" i="9" s="1"/>
  <c r="L454" i="8"/>
  <c r="O454" i="8" s="1"/>
  <c r="M55" i="9"/>
  <c r="M53" i="9" s="1"/>
  <c r="L267" i="9"/>
  <c r="O267" i="9" s="1"/>
  <c r="O333" i="9"/>
  <c r="O397" i="9"/>
  <c r="O71" i="9"/>
  <c r="K193" i="9"/>
  <c r="L300" i="9"/>
  <c r="L298" i="9" s="1"/>
  <c r="M317" i="9"/>
  <c r="P317" i="9" s="1"/>
  <c r="L547" i="9"/>
  <c r="O547" i="9" s="1"/>
  <c r="O549" i="9"/>
  <c r="L55" i="9"/>
  <c r="L53" i="9" s="1"/>
  <c r="O61" i="9"/>
  <c r="I654" i="9"/>
  <c r="K654" i="9" s="1"/>
  <c r="L789" i="9"/>
  <c r="O789" i="9" s="1"/>
  <c r="N121" i="9"/>
  <c r="N119" i="9" s="1"/>
  <c r="I77" i="9"/>
  <c r="I65" i="9" s="1"/>
  <c r="K65" i="9" s="1"/>
  <c r="L168" i="9"/>
  <c r="O168" i="9" s="1"/>
  <c r="L198" i="9"/>
  <c r="O198" i="9" s="1"/>
  <c r="I233" i="9"/>
  <c r="K233" i="9" s="1"/>
  <c r="L263" i="9"/>
  <c r="L261" i="9" s="1"/>
  <c r="N300" i="9"/>
  <c r="N298" i="9" s="1"/>
  <c r="K378" i="9"/>
  <c r="K381" i="9"/>
  <c r="L429" i="9"/>
  <c r="O429" i="9" s="1"/>
  <c r="K462" i="9"/>
  <c r="K466" i="9"/>
  <c r="K822" i="9"/>
  <c r="K828" i="9"/>
  <c r="L655" i="9"/>
  <c r="O655" i="9" s="1"/>
  <c r="O657" i="9"/>
  <c r="L134" i="9"/>
  <c r="L132" i="9" s="1"/>
  <c r="L151" i="9"/>
  <c r="O151" i="9" s="1"/>
  <c r="O157" i="9"/>
  <c r="M167" i="9"/>
  <c r="M165" i="9" s="1"/>
  <c r="I248" i="9"/>
  <c r="K248" i="9" s="1"/>
  <c r="P269" i="9"/>
  <c r="M279" i="9"/>
  <c r="L301" i="9"/>
  <c r="N317" i="9"/>
  <c r="N315" i="9" s="1"/>
  <c r="O394" i="9"/>
  <c r="I559" i="9"/>
  <c r="I628" i="9"/>
  <c r="K628" i="9" s="1"/>
  <c r="L23" i="9"/>
  <c r="L21" i="9" s="1"/>
  <c r="L90" i="9"/>
  <c r="L88" i="9" s="1"/>
  <c r="O93" i="9"/>
  <c r="K111" i="9"/>
  <c r="I112" i="9"/>
  <c r="K112" i="9" s="1"/>
  <c r="O137" i="9"/>
  <c r="N151" i="9"/>
  <c r="N149" i="9" s="1"/>
  <c r="N167" i="9"/>
  <c r="N165" i="9" s="1"/>
  <c r="L238" i="9"/>
  <c r="N279" i="9"/>
  <c r="N277" i="9" s="1"/>
  <c r="K287" i="9"/>
  <c r="L330" i="9"/>
  <c r="L328" i="9" s="1"/>
  <c r="K435" i="9"/>
  <c r="M449" i="9"/>
  <c r="P449" i="9" s="1"/>
  <c r="L155" i="8"/>
  <c r="O155" i="8" s="1"/>
  <c r="L43" i="9"/>
  <c r="N55" i="9"/>
  <c r="L68" i="9"/>
  <c r="L66" i="9" s="1"/>
  <c r="K86" i="9"/>
  <c r="K115" i="9"/>
  <c r="N122" i="9"/>
  <c r="O124" i="9"/>
  <c r="L135" i="9"/>
  <c r="L187" i="9"/>
  <c r="O187" i="9" s="1"/>
  <c r="I216" i="9"/>
  <c r="K216" i="9" s="1"/>
  <c r="L217" i="9"/>
  <c r="O217" i="9" s="1"/>
  <c r="L249" i="9"/>
  <c r="O249" i="9" s="1"/>
  <c r="L318" i="9"/>
  <c r="O318" i="9" s="1"/>
  <c r="L347" i="9"/>
  <c r="L345" i="9" s="1"/>
  <c r="K374" i="9"/>
  <c r="L391" i="9"/>
  <c r="O391" i="9" s="1"/>
  <c r="M408" i="9"/>
  <c r="P408" i="9" s="1"/>
  <c r="L421" i="9"/>
  <c r="L419" i="9" s="1"/>
  <c r="O431" i="9"/>
  <c r="L446" i="9"/>
  <c r="L444" i="9" s="1"/>
  <c r="L632" i="9"/>
  <c r="O632" i="9" s="1"/>
  <c r="L658" i="9"/>
  <c r="O660" i="9"/>
  <c r="L687" i="9"/>
  <c r="O687" i="9" s="1"/>
  <c r="O348" i="9"/>
  <c r="K828" i="6"/>
  <c r="L263" i="8"/>
  <c r="L261" i="8" s="1"/>
  <c r="L267" i="8"/>
  <c r="O267" i="8" s="1"/>
  <c r="N43" i="9"/>
  <c r="N41" i="9" s="1"/>
  <c r="M23" i="9"/>
  <c r="M21" i="9" s="1"/>
  <c r="O58" i="9"/>
  <c r="N68" i="9"/>
  <c r="N66" i="9" s="1"/>
  <c r="K80" i="9"/>
  <c r="K83" i="9"/>
  <c r="L94" i="9"/>
  <c r="O94" i="9" s="1"/>
  <c r="P137" i="9"/>
  <c r="I148" i="9"/>
  <c r="K148" i="9" s="1"/>
  <c r="M168" i="9"/>
  <c r="P168" i="9" s="1"/>
  <c r="L167" i="9"/>
  <c r="K176" i="9"/>
  <c r="K255" i="9"/>
  <c r="N264" i="9"/>
  <c r="O264" i="9" s="1"/>
  <c r="N263" i="9"/>
  <c r="K360" i="9"/>
  <c r="K369" i="9"/>
  <c r="K372" i="9"/>
  <c r="P397" i="9"/>
  <c r="O456" i="9"/>
  <c r="O535" i="9"/>
  <c r="K672" i="9"/>
  <c r="L688" i="9"/>
  <c r="O688" i="9" s="1"/>
  <c r="L138" i="9"/>
  <c r="O138" i="9" s="1"/>
  <c r="L183" i="9"/>
  <c r="L181" i="9" s="1"/>
  <c r="O186" i="9"/>
  <c r="M283" i="9"/>
  <c r="P283" i="9" s="1"/>
  <c r="K340" i="9"/>
  <c r="L525" i="9"/>
  <c r="O525" i="9" s="1"/>
  <c r="K674" i="9"/>
  <c r="K821" i="9"/>
  <c r="K824" i="9"/>
  <c r="K827" i="9"/>
  <c r="M125" i="9"/>
  <c r="P125" i="9" s="1"/>
  <c r="P127" i="9"/>
  <c r="O133" i="9"/>
  <c r="N351" i="9"/>
  <c r="O351" i="9" s="1"/>
  <c r="O353" i="9"/>
  <c r="P353" i="9"/>
  <c r="P807" i="9"/>
  <c r="M805" i="9"/>
  <c r="P805" i="9" s="1"/>
  <c r="M44" i="8"/>
  <c r="P44" i="8" s="1"/>
  <c r="O58" i="8"/>
  <c r="M151" i="8"/>
  <c r="P151" i="8" s="1"/>
  <c r="M187" i="8"/>
  <c r="P187" i="8" s="1"/>
  <c r="N183" i="8"/>
  <c r="N181" i="8" s="1"/>
  <c r="M263" i="8"/>
  <c r="P263" i="8" s="1"/>
  <c r="M317" i="8"/>
  <c r="P317" i="8" s="1"/>
  <c r="M408" i="8"/>
  <c r="P408" i="8" s="1"/>
  <c r="O528" i="8"/>
  <c r="K822" i="8"/>
  <c r="K825" i="8"/>
  <c r="K828" i="8"/>
  <c r="N29" i="9"/>
  <c r="N28" i="9" s="1"/>
  <c r="N31" i="9"/>
  <c r="P44" i="9"/>
  <c r="P93" i="9"/>
  <c r="N91" i="9"/>
  <c r="O91" i="9" s="1"/>
  <c r="N90" i="9"/>
  <c r="N23" i="9"/>
  <c r="K174" i="9"/>
  <c r="I164" i="9"/>
  <c r="K164" i="9" s="1"/>
  <c r="N184" i="9"/>
  <c r="O184" i="9" s="1"/>
  <c r="N183" i="9"/>
  <c r="N181" i="9" s="1"/>
  <c r="I208" i="9"/>
  <c r="K208" i="9" s="1"/>
  <c r="K215" i="9"/>
  <c r="M472" i="9"/>
  <c r="L470" i="9"/>
  <c r="O470" i="9" s="1"/>
  <c r="O472" i="9"/>
  <c r="L469" i="9"/>
  <c r="O469" i="9" s="1"/>
  <c r="L33" i="9"/>
  <c r="L229" i="6"/>
  <c r="L90" i="8"/>
  <c r="L88" i="8" s="1"/>
  <c r="I112" i="8"/>
  <c r="K112" i="8" s="1"/>
  <c r="L280" i="8"/>
  <c r="O280" i="8" s="1"/>
  <c r="O56" i="9"/>
  <c r="M138" i="9"/>
  <c r="P138" i="9" s="1"/>
  <c r="P140" i="9"/>
  <c r="M155" i="9"/>
  <c r="P155" i="9" s="1"/>
  <c r="P157" i="9"/>
  <c r="P166" i="9"/>
  <c r="L391" i="7"/>
  <c r="O391" i="7" s="1"/>
  <c r="O186" i="8"/>
  <c r="N300" i="8"/>
  <c r="N298" i="8" s="1"/>
  <c r="O54" i="9"/>
  <c r="M56" i="9"/>
  <c r="P56" i="9" s="1"/>
  <c r="P58" i="9"/>
  <c r="O285" i="9"/>
  <c r="L283" i="9"/>
  <c r="O283" i="9" s="1"/>
  <c r="O46" i="8"/>
  <c r="L167" i="8"/>
  <c r="L165" i="8" s="1"/>
  <c r="L171" i="8"/>
  <c r="O171" i="8" s="1"/>
  <c r="K381" i="8"/>
  <c r="L789" i="8"/>
  <c r="O789" i="8" s="1"/>
  <c r="N15" i="9"/>
  <c r="M59" i="9"/>
  <c r="P59" i="9" s="1"/>
  <c r="M26" i="9"/>
  <c r="P61" i="9"/>
  <c r="K87" i="9"/>
  <c r="N347" i="9"/>
  <c r="P351" i="7"/>
  <c r="K821" i="8"/>
  <c r="K824" i="8"/>
  <c r="I143" i="9"/>
  <c r="K145" i="9"/>
  <c r="P262" i="9"/>
  <c r="N26" i="9"/>
  <c r="N16" i="9" s="1"/>
  <c r="K309" i="9"/>
  <c r="I297" i="9"/>
  <c r="K297" i="9" s="1"/>
  <c r="J355" i="9"/>
  <c r="K355" i="9" s="1"/>
  <c r="K362" i="9"/>
  <c r="L15" i="9"/>
  <c r="L29" i="9"/>
  <c r="L44" i="9"/>
  <c r="O44" i="9" s="1"/>
  <c r="L47" i="9"/>
  <c r="O47" i="9" s="1"/>
  <c r="L69" i="9"/>
  <c r="O69" i="9" s="1"/>
  <c r="L72" i="9"/>
  <c r="O72" i="9" s="1"/>
  <c r="K98" i="9"/>
  <c r="K237" i="9"/>
  <c r="N301" i="9"/>
  <c r="O303" i="9"/>
  <c r="O323" i="9"/>
  <c r="M334" i="9"/>
  <c r="P334" i="9" s="1"/>
  <c r="P336" i="9"/>
  <c r="I417" i="9"/>
  <c r="K460" i="9"/>
  <c r="I442" i="9"/>
  <c r="K442" i="9" s="1"/>
  <c r="P738" i="9"/>
  <c r="M737" i="9"/>
  <c r="P737" i="9" s="1"/>
  <c r="P771" i="9"/>
  <c r="M770" i="9"/>
  <c r="P770" i="9" s="1"/>
  <c r="P788" i="9"/>
  <c r="M786" i="9"/>
  <c r="P786" i="9" s="1"/>
  <c r="M348" i="9"/>
  <c r="P348" i="9" s="1"/>
  <c r="M347" i="9"/>
  <c r="P407" i="9"/>
  <c r="M404" i="9"/>
  <c r="P404" i="9" s="1"/>
  <c r="M405" i="9"/>
  <c r="P405" i="9" s="1"/>
  <c r="L408" i="9"/>
  <c r="O408" i="9" s="1"/>
  <c r="O410" i="9"/>
  <c r="P420" i="9"/>
  <c r="L26" i="9"/>
  <c r="M34" i="9"/>
  <c r="P34" i="9" s="1"/>
  <c r="K99" i="9"/>
  <c r="L280" i="9"/>
  <c r="O280" i="9" s="1"/>
  <c r="M331" i="9"/>
  <c r="P331" i="9" s="1"/>
  <c r="M330" i="9"/>
  <c r="J327" i="9"/>
  <c r="K327" i="9" s="1"/>
  <c r="P346" i="9"/>
  <c r="N404" i="9"/>
  <c r="N402" i="9" s="1"/>
  <c r="N419" i="9"/>
  <c r="J433" i="9"/>
  <c r="J417" i="9" s="1"/>
  <c r="K439" i="9"/>
  <c r="P631" i="9"/>
  <c r="M629" i="9"/>
  <c r="P629" i="9" s="1"/>
  <c r="M121" i="9"/>
  <c r="P121" i="9" s="1"/>
  <c r="M151" i="9"/>
  <c r="P151" i="9" s="1"/>
  <c r="P266" i="9"/>
  <c r="L279" i="9"/>
  <c r="K365" i="9"/>
  <c r="I364" i="9"/>
  <c r="M19" i="9"/>
  <c r="K100" i="9"/>
  <c r="P124" i="9"/>
  <c r="K144" i="9"/>
  <c r="J143" i="9"/>
  <c r="J131" i="9" s="1"/>
  <c r="P154" i="9"/>
  <c r="P186" i="9"/>
  <c r="M263" i="9"/>
  <c r="P263" i="9" s="1"/>
  <c r="P350" i="9"/>
  <c r="K359" i="9"/>
  <c r="N446" i="9"/>
  <c r="O479" i="9"/>
  <c r="L477" i="9"/>
  <c r="O477" i="9" s="1"/>
  <c r="P504" i="9"/>
  <c r="M502" i="9"/>
  <c r="P502" i="9" s="1"/>
  <c r="N523" i="9"/>
  <c r="O787" i="9"/>
  <c r="L786" i="9"/>
  <c r="O786" i="9" s="1"/>
  <c r="I785" i="9"/>
  <c r="K785" i="9" s="1"/>
  <c r="K800" i="9"/>
  <c r="O806" i="9"/>
  <c r="L805" i="9"/>
  <c r="O805" i="9" s="1"/>
  <c r="O503" i="9"/>
  <c r="L502" i="9"/>
  <c r="O502" i="9" s="1"/>
  <c r="O630" i="9"/>
  <c r="P755" i="9"/>
  <c r="M754" i="9"/>
  <c r="P754" i="9" s="1"/>
  <c r="J364" i="9"/>
  <c r="K379" i="9"/>
  <c r="I434" i="9"/>
  <c r="P468" i="9"/>
  <c r="J537" i="9"/>
  <c r="J522" i="9" s="1"/>
  <c r="I592" i="9"/>
  <c r="K592" i="9" s="1"/>
  <c r="K593" i="9"/>
  <c r="P687" i="9"/>
  <c r="M685" i="9"/>
  <c r="P685" i="9" s="1"/>
  <c r="N789" i="9"/>
  <c r="K370" i="9"/>
  <c r="M391" i="9"/>
  <c r="O686" i="9"/>
  <c r="O524" i="9"/>
  <c r="K537" i="9"/>
  <c r="L526" i="9"/>
  <c r="O526" i="9" s="1"/>
  <c r="N547" i="9"/>
  <c r="N658" i="9"/>
  <c r="K675" i="9"/>
  <c r="L639" i="9"/>
  <c r="O639" i="9" s="1"/>
  <c r="L631" i="9"/>
  <c r="O631" i="9" s="1"/>
  <c r="K669" i="9"/>
  <c r="N43" i="7"/>
  <c r="N41" i="7" s="1"/>
  <c r="M167" i="8"/>
  <c r="M165" i="8" s="1"/>
  <c r="L249" i="8"/>
  <c r="O249" i="8" s="1"/>
  <c r="K379" i="8"/>
  <c r="L454" i="6"/>
  <c r="O454" i="6" s="1"/>
  <c r="M171" i="8"/>
  <c r="P171" i="8" s="1"/>
  <c r="K372" i="8"/>
  <c r="M449" i="8"/>
  <c r="M446" i="8" s="1"/>
  <c r="P446" i="8" s="1"/>
  <c r="L533" i="8"/>
  <c r="O533" i="8" s="1"/>
  <c r="L229" i="8"/>
  <c r="I314" i="8"/>
  <c r="K314" i="8" s="1"/>
  <c r="O331" i="8"/>
  <c r="L446" i="8"/>
  <c r="O446" i="8" s="1"/>
  <c r="J722" i="8"/>
  <c r="L788" i="8"/>
  <c r="P46" i="8"/>
  <c r="N43" i="8"/>
  <c r="N41" i="8" s="1"/>
  <c r="L122" i="8"/>
  <c r="O122" i="8" s="1"/>
  <c r="M134" i="8"/>
  <c r="P134" i="8" s="1"/>
  <c r="N391" i="8"/>
  <c r="N389" i="8" s="1"/>
  <c r="P170" i="6"/>
  <c r="P184" i="6"/>
  <c r="M47" i="8"/>
  <c r="P47" i="8" s="1"/>
  <c r="O61" i="8"/>
  <c r="I87" i="8"/>
  <c r="K87" i="8" s="1"/>
  <c r="M318" i="8"/>
  <c r="P318" i="8" s="1"/>
  <c r="P323" i="8"/>
  <c r="K340" i="8"/>
  <c r="M43" i="7"/>
  <c r="P173" i="7"/>
  <c r="M301" i="7"/>
  <c r="P301" i="7" s="1"/>
  <c r="M55" i="8"/>
  <c r="M53" i="8" s="1"/>
  <c r="N68" i="8"/>
  <c r="N66" i="8" s="1"/>
  <c r="L72" i="8"/>
  <c r="O72" i="8" s="1"/>
  <c r="L152" i="8"/>
  <c r="O152" i="8" s="1"/>
  <c r="N151" i="8"/>
  <c r="N149" i="8" s="1"/>
  <c r="O170" i="8"/>
  <c r="K176" i="8"/>
  <c r="P186" i="8"/>
  <c r="K255" i="8"/>
  <c r="L300" i="8"/>
  <c r="O300" i="8" s="1"/>
  <c r="J327" i="8"/>
  <c r="K327" i="8" s="1"/>
  <c r="L347" i="8"/>
  <c r="L345" i="8" s="1"/>
  <c r="P74" i="8"/>
  <c r="L228" i="8"/>
  <c r="O264" i="8"/>
  <c r="J364" i="8"/>
  <c r="N404" i="8"/>
  <c r="N402" i="8" s="1"/>
  <c r="L447" i="8"/>
  <c r="O447" i="8" s="1"/>
  <c r="J721" i="8"/>
  <c r="K826" i="8"/>
  <c r="J722" i="7"/>
  <c r="K722" i="7" s="1"/>
  <c r="M330" i="8"/>
  <c r="M328" i="8" s="1"/>
  <c r="K370" i="8"/>
  <c r="I434" i="8"/>
  <c r="K434" i="8" s="1"/>
  <c r="I443" i="8"/>
  <c r="K443" i="8" s="1"/>
  <c r="L94" i="8"/>
  <c r="O94" i="8" s="1"/>
  <c r="L631" i="8"/>
  <c r="O631" i="8" s="1"/>
  <c r="M68" i="8"/>
  <c r="P68" i="8" s="1"/>
  <c r="L121" i="8"/>
  <c r="O121" i="8" s="1"/>
  <c r="M135" i="8"/>
  <c r="P135" i="8" s="1"/>
  <c r="P140" i="8"/>
  <c r="L198" i="8"/>
  <c r="O198" i="8" s="1"/>
  <c r="N279" i="8"/>
  <c r="N277" i="8" s="1"/>
  <c r="O323" i="8"/>
  <c r="M334" i="8"/>
  <c r="P334" i="8" s="1"/>
  <c r="L429" i="8"/>
  <c r="O429" i="8" s="1"/>
  <c r="K672" i="8"/>
  <c r="I226" i="8"/>
  <c r="K226" i="8" s="1"/>
  <c r="K237" i="8"/>
  <c r="N168" i="8"/>
  <c r="P168" i="8" s="1"/>
  <c r="L408" i="8"/>
  <c r="O408" i="8" s="1"/>
  <c r="L209" i="7"/>
  <c r="O209" i="7" s="1"/>
  <c r="I76" i="8"/>
  <c r="K76" i="8" s="1"/>
  <c r="L184" i="8"/>
  <c r="O184" i="8" s="1"/>
  <c r="K244" i="8"/>
  <c r="M331" i="8"/>
  <c r="P331" i="8" s="1"/>
  <c r="L632" i="8"/>
  <c r="O632" i="8" s="1"/>
  <c r="O641" i="8"/>
  <c r="L167" i="7"/>
  <c r="L165" i="7" s="1"/>
  <c r="L230" i="7"/>
  <c r="L56" i="8"/>
  <c r="O56" i="8" s="1"/>
  <c r="M26" i="8"/>
  <c r="M16" i="8" s="1"/>
  <c r="L69" i="8"/>
  <c r="O69" i="8" s="1"/>
  <c r="N90" i="8"/>
  <c r="O93" i="8"/>
  <c r="O127" i="8"/>
  <c r="L138" i="8"/>
  <c r="O138" i="8" s="1"/>
  <c r="L151" i="8"/>
  <c r="O151" i="8" s="1"/>
  <c r="M184" i="8"/>
  <c r="P184" i="8" s="1"/>
  <c r="K215" i="8"/>
  <c r="L217" i="8"/>
  <c r="O217" i="8" s="1"/>
  <c r="I233" i="8"/>
  <c r="K233" i="8" s="1"/>
  <c r="K309" i="8"/>
  <c r="M348" i="8"/>
  <c r="L351" i="8"/>
  <c r="L421" i="8"/>
  <c r="O421" i="8" s="1"/>
  <c r="M447" i="8"/>
  <c r="P447" i="8" s="1"/>
  <c r="L469" i="8"/>
  <c r="L467" i="8" s="1"/>
  <c r="I522" i="8"/>
  <c r="K522" i="8" s="1"/>
  <c r="L547" i="8"/>
  <c r="O547" i="8" s="1"/>
  <c r="L555" i="8"/>
  <c r="O555" i="8" s="1"/>
  <c r="L658" i="8"/>
  <c r="O658" i="8" s="1"/>
  <c r="L687" i="8"/>
  <c r="L685" i="8" s="1"/>
  <c r="O685" i="8" s="1"/>
  <c r="M690" i="8"/>
  <c r="M688" i="8" s="1"/>
  <c r="P688" i="8" s="1"/>
  <c r="M94" i="8"/>
  <c r="P94" i="8" s="1"/>
  <c r="L121" i="7"/>
  <c r="O121" i="7" s="1"/>
  <c r="L55" i="8"/>
  <c r="L53" i="8" s="1"/>
  <c r="N301" i="8"/>
  <c r="N317" i="8"/>
  <c r="N315" i="8" s="1"/>
  <c r="K365" i="8"/>
  <c r="L198" i="7"/>
  <c r="O198" i="7" s="1"/>
  <c r="L231" i="7"/>
  <c r="M321" i="7"/>
  <c r="P321" i="7" s="1"/>
  <c r="N23" i="8"/>
  <c r="N21" i="8" s="1"/>
  <c r="L44" i="8"/>
  <c r="O44" i="8" s="1"/>
  <c r="M69" i="8"/>
  <c r="P69" i="8" s="1"/>
  <c r="P71" i="8"/>
  <c r="P93" i="8"/>
  <c r="I148" i="8"/>
  <c r="K148" i="8" s="1"/>
  <c r="N167" i="8"/>
  <c r="L209" i="8"/>
  <c r="O209" i="8" s="1"/>
  <c r="I216" i="8"/>
  <c r="K216" i="8" s="1"/>
  <c r="L238" i="8"/>
  <c r="O238" i="8" s="1"/>
  <c r="O266" i="8"/>
  <c r="I276" i="8"/>
  <c r="K276" i="8" s="1"/>
  <c r="L279" i="8"/>
  <c r="L277" i="8" s="1"/>
  <c r="O277" i="8" s="1"/>
  <c r="J288" i="8"/>
  <c r="J275" i="8" s="1"/>
  <c r="L318" i="8"/>
  <c r="O318" i="8" s="1"/>
  <c r="O353" i="8"/>
  <c r="K378" i="8"/>
  <c r="K385" i="8"/>
  <c r="M392" i="8"/>
  <c r="P392" i="8" s="1"/>
  <c r="M395" i="8"/>
  <c r="P395" i="8" s="1"/>
  <c r="L404" i="8"/>
  <c r="O404" i="8" s="1"/>
  <c r="O634" i="8"/>
  <c r="K224" i="7"/>
  <c r="M263" i="7"/>
  <c r="M261" i="7" s="1"/>
  <c r="P261" i="7" s="1"/>
  <c r="K460" i="8"/>
  <c r="L33" i="8"/>
  <c r="L31" i="8" s="1"/>
  <c r="O31" i="8" s="1"/>
  <c r="L36" i="8"/>
  <c r="O36" i="8" s="1"/>
  <c r="L59" i="8"/>
  <c r="O59" i="8" s="1"/>
  <c r="I77" i="8"/>
  <c r="K77" i="8" s="1"/>
  <c r="P91" i="8"/>
  <c r="M121" i="8"/>
  <c r="P121" i="8" s="1"/>
  <c r="L230" i="8"/>
  <c r="O336" i="8"/>
  <c r="M404" i="8"/>
  <c r="O407" i="8"/>
  <c r="I433" i="8"/>
  <c r="I417" i="8" s="1"/>
  <c r="L688" i="8"/>
  <c r="O688" i="8" s="1"/>
  <c r="K145" i="8"/>
  <c r="M391" i="8"/>
  <c r="K824" i="5"/>
  <c r="K827" i="5"/>
  <c r="O351" i="7"/>
  <c r="K81" i="8"/>
  <c r="N134" i="8"/>
  <c r="N132" i="8" s="1"/>
  <c r="P170" i="8"/>
  <c r="M183" i="8"/>
  <c r="L231" i="8"/>
  <c r="L283" i="8"/>
  <c r="O283" i="8" s="1"/>
  <c r="L317" i="8"/>
  <c r="L330" i="8"/>
  <c r="L328" i="8" s="1"/>
  <c r="K338" i="8"/>
  <c r="I364" i="8"/>
  <c r="K369" i="8"/>
  <c r="K374" i="8"/>
  <c r="L657" i="8"/>
  <c r="O657" i="8" s="1"/>
  <c r="K675" i="8"/>
  <c r="K143" i="8"/>
  <c r="I131" i="8"/>
  <c r="K131" i="8" s="1"/>
  <c r="O431" i="6"/>
  <c r="L36" i="6"/>
  <c r="L34" i="6" s="1"/>
  <c r="O34" i="6" s="1"/>
  <c r="K271" i="7"/>
  <c r="I260" i="7"/>
  <c r="K260" i="7" s="1"/>
  <c r="M94" i="7"/>
  <c r="P94" i="7" s="1"/>
  <c r="P96" i="7"/>
  <c r="M90" i="7"/>
  <c r="M88" i="7" s="1"/>
  <c r="M121" i="7"/>
  <c r="P121" i="7" s="1"/>
  <c r="L135" i="7"/>
  <c r="O135" i="7" s="1"/>
  <c r="P189" i="7"/>
  <c r="L228" i="7"/>
  <c r="K338" i="7"/>
  <c r="K372" i="7"/>
  <c r="K823" i="7"/>
  <c r="K826" i="7"/>
  <c r="M12" i="8"/>
  <c r="M19" i="8"/>
  <c r="L23" i="8"/>
  <c r="L29" i="8"/>
  <c r="M34" i="8"/>
  <c r="P34" i="8" s="1"/>
  <c r="P35" i="8"/>
  <c r="P42" i="8"/>
  <c r="P67" i="8"/>
  <c r="M90" i="8"/>
  <c r="L135" i="8"/>
  <c r="O135" i="8" s="1"/>
  <c r="P154" i="8"/>
  <c r="M152" i="8"/>
  <c r="P152" i="8" s="1"/>
  <c r="L183" i="8"/>
  <c r="I190" i="8"/>
  <c r="K190" i="8" s="1"/>
  <c r="N263" i="8"/>
  <c r="O630" i="8"/>
  <c r="N30" i="8"/>
  <c r="N28" i="8" s="1"/>
  <c r="N90" i="7"/>
  <c r="O320" i="7"/>
  <c r="K340" i="7"/>
  <c r="I522" i="7"/>
  <c r="K522" i="7" s="1"/>
  <c r="M23" i="8"/>
  <c r="P29" i="8"/>
  <c r="O32" i="8"/>
  <c r="L43" i="8"/>
  <c r="L26" i="8"/>
  <c r="O49" i="8"/>
  <c r="L68" i="8"/>
  <c r="O89" i="8"/>
  <c r="K98" i="8"/>
  <c r="P133" i="8"/>
  <c r="J143" i="8"/>
  <c r="J131" i="8" s="1"/>
  <c r="K144" i="8"/>
  <c r="P150" i="8"/>
  <c r="I260" i="8"/>
  <c r="K260" i="8" s="1"/>
  <c r="P755" i="8"/>
  <c r="M754" i="8"/>
  <c r="P754" i="8" s="1"/>
  <c r="P124" i="8"/>
  <c r="M122" i="8"/>
  <c r="P122" i="8" s="1"/>
  <c r="L15" i="8"/>
  <c r="L9" i="8" s="1"/>
  <c r="N55" i="8"/>
  <c r="N121" i="8"/>
  <c r="N119" i="8" s="1"/>
  <c r="L134" i="8"/>
  <c r="N330" i="8"/>
  <c r="N328" i="8" s="1"/>
  <c r="P503" i="8"/>
  <c r="M502" i="8"/>
  <c r="P502" i="8" s="1"/>
  <c r="O266" i="3"/>
  <c r="O58" i="7"/>
  <c r="P71" i="7"/>
  <c r="O74" i="7"/>
  <c r="I87" i="7"/>
  <c r="K87" i="7" s="1"/>
  <c r="N47" i="8"/>
  <c r="N26" i="8"/>
  <c r="P61" i="8"/>
  <c r="M59" i="8"/>
  <c r="P59" i="8" s="1"/>
  <c r="O91" i="8"/>
  <c r="P127" i="8"/>
  <c r="M125" i="8"/>
  <c r="P125" i="8" s="1"/>
  <c r="P157" i="8"/>
  <c r="M155" i="8"/>
  <c r="P155" i="8" s="1"/>
  <c r="P468" i="8"/>
  <c r="J537" i="8"/>
  <c r="J522" i="8" s="1"/>
  <c r="K540" i="8"/>
  <c r="P58" i="8"/>
  <c r="M56" i="8"/>
  <c r="P56" i="8" s="1"/>
  <c r="O546" i="8"/>
  <c r="L544" i="8"/>
  <c r="O544" i="8" s="1"/>
  <c r="O806" i="8"/>
  <c r="L805" i="8"/>
  <c r="O805" i="8" s="1"/>
  <c r="K822" i="7"/>
  <c r="K825" i="7"/>
  <c r="K828" i="7"/>
  <c r="K174" i="8"/>
  <c r="M280" i="8"/>
  <c r="P280" i="8" s="1"/>
  <c r="P282" i="8"/>
  <c r="M279" i="8"/>
  <c r="P346" i="8"/>
  <c r="P686" i="8"/>
  <c r="O166" i="8"/>
  <c r="O182" i="8"/>
  <c r="M264" i="8"/>
  <c r="P264" i="8" s="1"/>
  <c r="M267" i="8"/>
  <c r="P267" i="8" s="1"/>
  <c r="N351" i="8"/>
  <c r="P353" i="8"/>
  <c r="L391" i="8"/>
  <c r="N467" i="8"/>
  <c r="O549" i="8"/>
  <c r="M549" i="8"/>
  <c r="P630" i="8"/>
  <c r="M629" i="8"/>
  <c r="P629" i="8" s="1"/>
  <c r="N685" i="8"/>
  <c r="N754" i="8"/>
  <c r="P806" i="8"/>
  <c r="M805" i="8"/>
  <c r="P805" i="8" s="1"/>
  <c r="M300" i="8"/>
  <c r="L301" i="8"/>
  <c r="O301" i="8" s="1"/>
  <c r="O303" i="8"/>
  <c r="P333" i="8"/>
  <c r="N737" i="8"/>
  <c r="K827" i="8"/>
  <c r="L304" i="8"/>
  <c r="O304" i="8" s="1"/>
  <c r="O306" i="8"/>
  <c r="N348" i="8"/>
  <c r="P350" i="8"/>
  <c r="M469" i="8"/>
  <c r="P469" i="8" s="1"/>
  <c r="M470" i="8"/>
  <c r="P470" i="8" s="1"/>
  <c r="P472" i="8"/>
  <c r="I559" i="8"/>
  <c r="K576" i="8"/>
  <c r="I592" i="8"/>
  <c r="K592" i="8" s="1"/>
  <c r="K593" i="8"/>
  <c r="O299" i="8"/>
  <c r="M301" i="8"/>
  <c r="P301" i="8" s="1"/>
  <c r="O333" i="8"/>
  <c r="O350" i="8"/>
  <c r="L392" i="8"/>
  <c r="O392" i="8" s="1"/>
  <c r="O424" i="8"/>
  <c r="M424" i="8"/>
  <c r="P555" i="8"/>
  <c r="M545" i="8"/>
  <c r="I628" i="8"/>
  <c r="K628" i="8" s="1"/>
  <c r="K651" i="8"/>
  <c r="I197" i="8"/>
  <c r="K197" i="8" s="1"/>
  <c r="M283" i="8"/>
  <c r="P283" i="8" s="1"/>
  <c r="P285" i="8"/>
  <c r="M304" i="8"/>
  <c r="P304" i="8" s="1"/>
  <c r="N347" i="8"/>
  <c r="N345" i="8" s="1"/>
  <c r="L395" i="8"/>
  <c r="O395" i="8" s="1"/>
  <c r="K465" i="8"/>
  <c r="O472" i="8"/>
  <c r="N770" i="8"/>
  <c r="P787" i="8"/>
  <c r="M786" i="8"/>
  <c r="P786" i="8" s="1"/>
  <c r="I785" i="8"/>
  <c r="K785" i="8" s="1"/>
  <c r="K800" i="8"/>
  <c r="L470" i="8"/>
  <c r="O470" i="8" s="1"/>
  <c r="L477" i="8"/>
  <c r="O477" i="8" s="1"/>
  <c r="K669" i="8"/>
  <c r="K673" i="8"/>
  <c r="J433" i="8"/>
  <c r="N134" i="6"/>
  <c r="N132" i="6" s="1"/>
  <c r="I148" i="7"/>
  <c r="K148" i="7" s="1"/>
  <c r="L152" i="7"/>
  <c r="O152" i="7" s="1"/>
  <c r="M304" i="7"/>
  <c r="P304" i="7" s="1"/>
  <c r="M55" i="7"/>
  <c r="M53" i="7" s="1"/>
  <c r="M408" i="7"/>
  <c r="P408" i="7" s="1"/>
  <c r="L631" i="7"/>
  <c r="O631" i="7" s="1"/>
  <c r="L68" i="7"/>
  <c r="O68" i="7" s="1"/>
  <c r="O71" i="7"/>
  <c r="O331" i="7"/>
  <c r="L347" i="7"/>
  <c r="L345" i="7" s="1"/>
  <c r="K577" i="7"/>
  <c r="P49" i="7"/>
  <c r="L55" i="7"/>
  <c r="L53" i="7" s="1"/>
  <c r="O186" i="7"/>
  <c r="N317" i="7"/>
  <c r="N315" i="7" s="1"/>
  <c r="P331" i="7"/>
  <c r="K379" i="7"/>
  <c r="P58" i="6"/>
  <c r="P91" i="6"/>
  <c r="N55" i="7"/>
  <c r="N53" i="7" s="1"/>
  <c r="P74" i="7"/>
  <c r="M151" i="7"/>
  <c r="P151" i="7" s="1"/>
  <c r="N167" i="7"/>
  <c r="M300" i="7"/>
  <c r="M298" i="7" s="1"/>
  <c r="P298" i="7" s="1"/>
  <c r="N121" i="6"/>
  <c r="N119" i="6" s="1"/>
  <c r="L94" i="7"/>
  <c r="O94" i="7" s="1"/>
  <c r="P137" i="7"/>
  <c r="O140" i="7"/>
  <c r="M167" i="7"/>
  <c r="M165" i="7" s="1"/>
  <c r="L183" i="7"/>
  <c r="L181" i="7" s="1"/>
  <c r="P186" i="7"/>
  <c r="N183" i="5"/>
  <c r="N181" i="5" s="1"/>
  <c r="L36" i="7"/>
  <c r="L34" i="7" s="1"/>
  <c r="O34" i="7" s="1"/>
  <c r="M68" i="7"/>
  <c r="P68" i="7" s="1"/>
  <c r="I174" i="7"/>
  <c r="K174" i="7" s="1"/>
  <c r="L184" i="7"/>
  <c r="L249" i="7"/>
  <c r="O249" i="7" s="1"/>
  <c r="L267" i="7"/>
  <c r="O267" i="7" s="1"/>
  <c r="N263" i="7"/>
  <c r="N261" i="7" s="1"/>
  <c r="I442" i="7"/>
  <c r="K442" i="7" s="1"/>
  <c r="O191" i="5"/>
  <c r="O397" i="6"/>
  <c r="I654" i="6"/>
  <c r="K654" i="6" s="1"/>
  <c r="L187" i="7"/>
  <c r="O187" i="7" s="1"/>
  <c r="O323" i="7"/>
  <c r="K370" i="7"/>
  <c r="M391" i="7"/>
  <c r="P391" i="7" s="1"/>
  <c r="I433" i="7"/>
  <c r="K725" i="7"/>
  <c r="K728" i="7"/>
  <c r="L55" i="6"/>
  <c r="L53" i="6" s="1"/>
  <c r="O91" i="4"/>
  <c r="O127" i="5"/>
  <c r="J433" i="7"/>
  <c r="J417" i="7" s="1"/>
  <c r="L525" i="7"/>
  <c r="O525" i="7" s="1"/>
  <c r="I208" i="5"/>
  <c r="K208" i="5" s="1"/>
  <c r="N121" i="7"/>
  <c r="N119" i="7" s="1"/>
  <c r="L134" i="7"/>
  <c r="N151" i="7"/>
  <c r="N149" i="7" s="1"/>
  <c r="O170" i="7"/>
  <c r="L217" i="7"/>
  <c r="O217" i="7" s="1"/>
  <c r="O266" i="7"/>
  <c r="I276" i="7"/>
  <c r="K276" i="7" s="1"/>
  <c r="N279" i="7"/>
  <c r="N277" i="7" s="1"/>
  <c r="L317" i="7"/>
  <c r="I654" i="7"/>
  <c r="K674" i="7"/>
  <c r="K726" i="7"/>
  <c r="M317" i="5"/>
  <c r="P317" i="5" s="1"/>
  <c r="L69" i="6"/>
  <c r="O69" i="6" s="1"/>
  <c r="L68" i="6"/>
  <c r="O68" i="6" s="1"/>
  <c r="L43" i="7"/>
  <c r="L41" i="7" s="1"/>
  <c r="L23" i="7"/>
  <c r="L21" i="7" s="1"/>
  <c r="L44" i="7"/>
  <c r="M317" i="7"/>
  <c r="P320" i="7"/>
  <c r="N404" i="7"/>
  <c r="N402" i="7" s="1"/>
  <c r="N408" i="7"/>
  <c r="K340" i="6"/>
  <c r="J721" i="6"/>
  <c r="M44" i="7"/>
  <c r="P46" i="7"/>
  <c r="O124" i="7"/>
  <c r="L122" i="7"/>
  <c r="O122" i="7" s="1"/>
  <c r="M318" i="7"/>
  <c r="P318" i="7" s="1"/>
  <c r="P323" i="5"/>
  <c r="M321" i="5"/>
  <c r="P321" i="5" s="1"/>
  <c r="M138" i="7"/>
  <c r="P138" i="7" s="1"/>
  <c r="P140" i="7"/>
  <c r="M134" i="7"/>
  <c r="P134" i="7" s="1"/>
  <c r="N279" i="6"/>
  <c r="N277" i="6" s="1"/>
  <c r="N280" i="6"/>
  <c r="N72" i="7"/>
  <c r="N68" i="7"/>
  <c r="N66" i="7" s="1"/>
  <c r="O157" i="7"/>
  <c r="L155" i="7"/>
  <c r="O155" i="7" s="1"/>
  <c r="K538" i="7"/>
  <c r="J537" i="7"/>
  <c r="J522" i="7" s="1"/>
  <c r="N135" i="7"/>
  <c r="N134" i="7"/>
  <c r="N132" i="7" s="1"/>
  <c r="I148" i="4"/>
  <c r="K148" i="4" s="1"/>
  <c r="K462" i="5"/>
  <c r="I443" i="5"/>
  <c r="K443" i="5" s="1"/>
  <c r="K271" i="6"/>
  <c r="I260" i="6"/>
  <c r="K260" i="6" s="1"/>
  <c r="O410" i="6"/>
  <c r="L408" i="6"/>
  <c r="O408" i="6" s="1"/>
  <c r="I77" i="7"/>
  <c r="L90" i="7"/>
  <c r="L91" i="7"/>
  <c r="O93" i="7"/>
  <c r="J355" i="7"/>
  <c r="K355" i="7" s="1"/>
  <c r="K362" i="7"/>
  <c r="O394" i="7"/>
  <c r="L392" i="7"/>
  <c r="O392" i="7" s="1"/>
  <c r="N392" i="6"/>
  <c r="N391" i="6"/>
  <c r="N389" i="6" s="1"/>
  <c r="L134" i="6"/>
  <c r="O134" i="6" s="1"/>
  <c r="I130" i="7"/>
  <c r="K130" i="7" s="1"/>
  <c r="K146" i="7"/>
  <c r="P282" i="7"/>
  <c r="M279" i="7"/>
  <c r="P279" i="7" s="1"/>
  <c r="M280" i="7"/>
  <c r="P280" i="7" s="1"/>
  <c r="J327" i="7"/>
  <c r="K327" i="7" s="1"/>
  <c r="M347" i="7"/>
  <c r="M345" i="7" s="1"/>
  <c r="K204" i="7"/>
  <c r="L533" i="7"/>
  <c r="O533" i="7" s="1"/>
  <c r="L687" i="7"/>
  <c r="L685" i="7" s="1"/>
  <c r="O685" i="7" s="1"/>
  <c r="L789" i="7"/>
  <c r="O789" i="7" s="1"/>
  <c r="M121" i="6"/>
  <c r="P121" i="6" s="1"/>
  <c r="N135" i="6"/>
  <c r="M151" i="6"/>
  <c r="P151" i="6" s="1"/>
  <c r="L56" i="7"/>
  <c r="O56" i="7" s="1"/>
  <c r="K79" i="7"/>
  <c r="M91" i="7"/>
  <c r="I112" i="7"/>
  <c r="K112" i="7" s="1"/>
  <c r="L125" i="7"/>
  <c r="O125" i="7" s="1"/>
  <c r="P170" i="7"/>
  <c r="M183" i="7"/>
  <c r="M181" i="7" s="1"/>
  <c r="I190" i="7"/>
  <c r="K190" i="7" s="1"/>
  <c r="K244" i="7"/>
  <c r="K309" i="7"/>
  <c r="I314" i="7"/>
  <c r="K314" i="7" s="1"/>
  <c r="L330" i="7"/>
  <c r="L328" i="7" s="1"/>
  <c r="L395" i="7"/>
  <c r="O395" i="7" s="1"/>
  <c r="M404" i="7"/>
  <c r="M424" i="7"/>
  <c r="P424" i="7" s="1"/>
  <c r="L470" i="7"/>
  <c r="O470" i="7" s="1"/>
  <c r="M472" i="7"/>
  <c r="L632" i="7"/>
  <c r="O632" i="7" s="1"/>
  <c r="O690" i="7"/>
  <c r="K700" i="7"/>
  <c r="K360" i="6"/>
  <c r="O46" i="7"/>
  <c r="L59" i="6"/>
  <c r="O59" i="6" s="1"/>
  <c r="L47" i="7"/>
  <c r="O47" i="7" s="1"/>
  <c r="N26" i="7"/>
  <c r="N16" i="7" s="1"/>
  <c r="L59" i="7"/>
  <c r="O59" i="7" s="1"/>
  <c r="I76" i="7"/>
  <c r="I64" i="7" s="1"/>
  <c r="K64" i="7" s="1"/>
  <c r="L151" i="7"/>
  <c r="O151" i="7" s="1"/>
  <c r="L168" i="7"/>
  <c r="N183" i="7"/>
  <c r="L238" i="7"/>
  <c r="O238" i="7" s="1"/>
  <c r="L264" i="7"/>
  <c r="O264" i="7" s="1"/>
  <c r="L279" i="7"/>
  <c r="N300" i="7"/>
  <c r="N298" i="7" s="1"/>
  <c r="M330" i="7"/>
  <c r="M328" i="7" s="1"/>
  <c r="L334" i="7"/>
  <c r="O334" i="7" s="1"/>
  <c r="L422" i="7"/>
  <c r="O422" i="7" s="1"/>
  <c r="L469" i="7"/>
  <c r="L688" i="7"/>
  <c r="O688" i="7" s="1"/>
  <c r="O791" i="7"/>
  <c r="K374" i="7"/>
  <c r="L183" i="5"/>
  <c r="P93" i="7"/>
  <c r="L263" i="7"/>
  <c r="K723" i="7"/>
  <c r="L171" i="7"/>
  <c r="O171" i="7" s="1"/>
  <c r="L229" i="7"/>
  <c r="O353" i="7"/>
  <c r="K359" i="7"/>
  <c r="J364" i="7"/>
  <c r="K381" i="7"/>
  <c r="M405" i="7"/>
  <c r="P405" i="7" s="1"/>
  <c r="O431" i="7"/>
  <c r="K821" i="7"/>
  <c r="K824" i="7"/>
  <c r="K827" i="7"/>
  <c r="N15" i="7"/>
  <c r="K145" i="7"/>
  <c r="I143" i="7"/>
  <c r="O806" i="7"/>
  <c r="L805" i="7"/>
  <c r="O805" i="7" s="1"/>
  <c r="N263" i="5"/>
  <c r="N261" i="5" s="1"/>
  <c r="M90" i="6"/>
  <c r="M88" i="6" s="1"/>
  <c r="K362" i="6"/>
  <c r="K821" i="6"/>
  <c r="K824" i="6"/>
  <c r="K827" i="6"/>
  <c r="N29" i="7"/>
  <c r="O54" i="7"/>
  <c r="M56" i="7"/>
  <c r="P56" i="7" s="1"/>
  <c r="P58" i="7"/>
  <c r="O150" i="7"/>
  <c r="M152" i="7"/>
  <c r="P152" i="7" s="1"/>
  <c r="P154" i="7"/>
  <c r="I233" i="7"/>
  <c r="K233" i="7" s="1"/>
  <c r="L447" i="7"/>
  <c r="O447" i="7" s="1"/>
  <c r="O449" i="7"/>
  <c r="M449" i="7"/>
  <c r="L33" i="7"/>
  <c r="L454" i="7"/>
  <c r="O454" i="7" s="1"/>
  <c r="O456" i="7"/>
  <c r="P503" i="7"/>
  <c r="M502" i="7"/>
  <c r="P502" i="7" s="1"/>
  <c r="I785" i="7"/>
  <c r="K785" i="7" s="1"/>
  <c r="K800" i="7"/>
  <c r="L94" i="6"/>
  <c r="O94" i="6" s="1"/>
  <c r="O191" i="6"/>
  <c r="L231" i="6"/>
  <c r="M59" i="7"/>
  <c r="P59" i="7" s="1"/>
  <c r="M26" i="7"/>
  <c r="P61" i="7"/>
  <c r="I86" i="7"/>
  <c r="K86" i="7" s="1"/>
  <c r="K98" i="7"/>
  <c r="K111" i="7"/>
  <c r="O120" i="7"/>
  <c r="M122" i="7"/>
  <c r="P122" i="7" s="1"/>
  <c r="P124" i="7"/>
  <c r="M155" i="7"/>
  <c r="P155" i="7" s="1"/>
  <c r="P157" i="7"/>
  <c r="I208" i="7"/>
  <c r="K208" i="7" s="1"/>
  <c r="K255" i="7"/>
  <c r="I248" i="7"/>
  <c r="O446" i="7"/>
  <c r="L444" i="7"/>
  <c r="O444" i="7" s="1"/>
  <c r="L533" i="5"/>
  <c r="O533" i="5" s="1"/>
  <c r="N788" i="7"/>
  <c r="N786" i="7" s="1"/>
  <c r="N33" i="7"/>
  <c r="N30" i="7" s="1"/>
  <c r="M122" i="5"/>
  <c r="P122" i="5" s="1"/>
  <c r="K193" i="5"/>
  <c r="M59" i="6"/>
  <c r="P59" i="6" s="1"/>
  <c r="M94" i="6"/>
  <c r="P94" i="6" s="1"/>
  <c r="M125" i="7"/>
  <c r="P125" i="7" s="1"/>
  <c r="P127" i="7"/>
  <c r="O262" i="7"/>
  <c r="M264" i="7"/>
  <c r="P264" i="7" s="1"/>
  <c r="P266" i="7"/>
  <c r="J669" i="7"/>
  <c r="K675" i="7"/>
  <c r="M687" i="7"/>
  <c r="P687" i="7" s="1"/>
  <c r="M688" i="7"/>
  <c r="P688" i="7" s="1"/>
  <c r="P690" i="7"/>
  <c r="N19" i="7"/>
  <c r="N348" i="7"/>
  <c r="O348" i="7" s="1"/>
  <c r="N347" i="7"/>
  <c r="N345" i="7" s="1"/>
  <c r="O46" i="6"/>
  <c r="M68" i="6"/>
  <c r="M66" i="6" s="1"/>
  <c r="P66" i="6" s="1"/>
  <c r="O71" i="6"/>
  <c r="L198" i="6"/>
  <c r="O198" i="6" s="1"/>
  <c r="O333" i="6"/>
  <c r="L658" i="6"/>
  <c r="O658" i="6" s="1"/>
  <c r="K675" i="6"/>
  <c r="M267" i="7"/>
  <c r="P267" i="7" s="1"/>
  <c r="P269" i="7"/>
  <c r="L304" i="7"/>
  <c r="O304" i="7" s="1"/>
  <c r="O306" i="7"/>
  <c r="L300" i="7"/>
  <c r="L26" i="7"/>
  <c r="L24" i="7" s="1"/>
  <c r="L408" i="7"/>
  <c r="O408" i="7" s="1"/>
  <c r="O410" i="7"/>
  <c r="L404" i="7"/>
  <c r="P58" i="5"/>
  <c r="P331" i="6"/>
  <c r="K823" i="6"/>
  <c r="N9" i="7"/>
  <c r="P555" i="7"/>
  <c r="M545" i="7"/>
  <c r="O12" i="7"/>
  <c r="L15" i="7"/>
  <c r="O19" i="7"/>
  <c r="M23" i="7"/>
  <c r="O25" i="7"/>
  <c r="L29" i="7"/>
  <c r="O32" i="7"/>
  <c r="P42" i="7"/>
  <c r="P67" i="7"/>
  <c r="P133" i="7"/>
  <c r="M283" i="7"/>
  <c r="P283" i="7" s="1"/>
  <c r="P285" i="7"/>
  <c r="N330" i="7"/>
  <c r="N328" i="7" s="1"/>
  <c r="P346" i="7"/>
  <c r="K360" i="7"/>
  <c r="P738" i="7"/>
  <c r="M737" i="7"/>
  <c r="P737" i="7" s="1"/>
  <c r="M9" i="7"/>
  <c r="M15" i="7"/>
  <c r="N23" i="7"/>
  <c r="M29" i="7"/>
  <c r="N91" i="7"/>
  <c r="J143" i="7"/>
  <c r="J131" i="7" s="1"/>
  <c r="N168" i="7"/>
  <c r="P168" i="7" s="1"/>
  <c r="N184" i="7"/>
  <c r="P184" i="7" s="1"/>
  <c r="K369" i="7"/>
  <c r="N391" i="7"/>
  <c r="N389" i="7" s="1"/>
  <c r="K592" i="7"/>
  <c r="N737" i="7"/>
  <c r="N414" i="7" s="1"/>
  <c r="N44" i="7"/>
  <c r="N47" i="7"/>
  <c r="P329" i="7"/>
  <c r="P420" i="7"/>
  <c r="P771" i="7"/>
  <c r="M770" i="7"/>
  <c r="P770" i="7" s="1"/>
  <c r="O350" i="7"/>
  <c r="I364" i="7"/>
  <c r="K365" i="7"/>
  <c r="P390" i="7"/>
  <c r="I434" i="7"/>
  <c r="K438" i="7"/>
  <c r="L547" i="7"/>
  <c r="O547" i="7" s="1"/>
  <c r="O549" i="7"/>
  <c r="M549" i="7"/>
  <c r="L555" i="7"/>
  <c r="O555" i="7" s="1"/>
  <c r="O557" i="7"/>
  <c r="I559" i="7"/>
  <c r="K576" i="7"/>
  <c r="K594" i="7"/>
  <c r="I628" i="7"/>
  <c r="K628" i="7" s="1"/>
  <c r="K651" i="7"/>
  <c r="L658" i="7"/>
  <c r="O658" i="7" s="1"/>
  <c r="O660" i="7"/>
  <c r="M660" i="7"/>
  <c r="O787" i="7"/>
  <c r="L786" i="7"/>
  <c r="O786" i="7" s="1"/>
  <c r="K288" i="7"/>
  <c r="J288" i="7"/>
  <c r="J275" i="7" s="1"/>
  <c r="L301" i="7"/>
  <c r="O301" i="7" s="1"/>
  <c r="O303" i="7"/>
  <c r="K378" i="7"/>
  <c r="L405" i="7"/>
  <c r="O405" i="7" s="1"/>
  <c r="O407" i="7"/>
  <c r="I443" i="7"/>
  <c r="K443" i="7" s="1"/>
  <c r="K462" i="7"/>
  <c r="P630" i="7"/>
  <c r="M629" i="7"/>
  <c r="P629" i="7" s="1"/>
  <c r="P686" i="7"/>
  <c r="J721" i="7"/>
  <c r="K721" i="7" s="1"/>
  <c r="P755" i="7"/>
  <c r="M754" i="7"/>
  <c r="P754" i="7" s="1"/>
  <c r="O333" i="7"/>
  <c r="K593" i="7"/>
  <c r="O282" i="7"/>
  <c r="O285" i="7"/>
  <c r="P333" i="7"/>
  <c r="P336" i="7"/>
  <c r="P350" i="7"/>
  <c r="P353" i="7"/>
  <c r="P394" i="7"/>
  <c r="P397" i="7"/>
  <c r="L477" i="7"/>
  <c r="O477" i="7" s="1"/>
  <c r="L655" i="7"/>
  <c r="O655" i="7" s="1"/>
  <c r="M786" i="7"/>
  <c r="P786" i="7" s="1"/>
  <c r="M805" i="7"/>
  <c r="P805" i="7" s="1"/>
  <c r="K672" i="7"/>
  <c r="L421" i="7"/>
  <c r="L151" i="5"/>
  <c r="O151" i="5" s="1"/>
  <c r="L72" i="6"/>
  <c r="O72" i="6" s="1"/>
  <c r="I76" i="6"/>
  <c r="K76" i="6" s="1"/>
  <c r="O93" i="6"/>
  <c r="K338" i="6"/>
  <c r="M263" i="5"/>
  <c r="M261" i="5" s="1"/>
  <c r="M267" i="5"/>
  <c r="P267" i="5" s="1"/>
  <c r="L395" i="5"/>
  <c r="O395" i="5" s="1"/>
  <c r="L263" i="6"/>
  <c r="L261" i="6" s="1"/>
  <c r="M405" i="6"/>
  <c r="P405" i="6" s="1"/>
  <c r="L429" i="6"/>
  <c r="O429" i="6" s="1"/>
  <c r="N134" i="5"/>
  <c r="N132" i="5" s="1"/>
  <c r="L238" i="6"/>
  <c r="O238" i="6" s="1"/>
  <c r="L267" i="6"/>
  <c r="O267" i="6" s="1"/>
  <c r="I314" i="6"/>
  <c r="K314" i="6" s="1"/>
  <c r="N317" i="6"/>
  <c r="N315" i="6" s="1"/>
  <c r="M347" i="6"/>
  <c r="M345" i="6" s="1"/>
  <c r="K224" i="6"/>
  <c r="M304" i="6"/>
  <c r="P304" i="6" s="1"/>
  <c r="O350" i="6"/>
  <c r="P353" i="4"/>
  <c r="J143" i="6"/>
  <c r="J131" i="6" s="1"/>
  <c r="L217" i="6"/>
  <c r="O217" i="6" s="1"/>
  <c r="O282" i="6"/>
  <c r="K370" i="6"/>
  <c r="K649" i="6"/>
  <c r="K699" i="6"/>
  <c r="K822" i="6"/>
  <c r="L330" i="6"/>
  <c r="L328" i="6" s="1"/>
  <c r="N121" i="4"/>
  <c r="N119" i="4" s="1"/>
  <c r="N55" i="5"/>
  <c r="N53" i="5" s="1"/>
  <c r="K146" i="6"/>
  <c r="M167" i="6"/>
  <c r="M165" i="6" s="1"/>
  <c r="L249" i="6"/>
  <c r="O249" i="6" s="1"/>
  <c r="M330" i="6"/>
  <c r="M328" i="6" s="1"/>
  <c r="P353" i="6"/>
  <c r="K359" i="6"/>
  <c r="L167" i="5"/>
  <c r="L165" i="5" s="1"/>
  <c r="M395" i="5"/>
  <c r="P395" i="5" s="1"/>
  <c r="L47" i="6"/>
  <c r="O47" i="6" s="1"/>
  <c r="M56" i="6"/>
  <c r="P56" i="6" s="1"/>
  <c r="N55" i="6"/>
  <c r="N53" i="6" s="1"/>
  <c r="N90" i="6"/>
  <c r="N88" i="6" s="1"/>
  <c r="L122" i="6"/>
  <c r="O122" i="6" s="1"/>
  <c r="I148" i="6"/>
  <c r="K148" i="6" s="1"/>
  <c r="N167" i="6"/>
  <c r="N165" i="6" s="1"/>
  <c r="I276" i="6"/>
  <c r="K276" i="6" s="1"/>
  <c r="L279" i="6"/>
  <c r="O279" i="6" s="1"/>
  <c r="M283" i="6"/>
  <c r="P283" i="6" s="1"/>
  <c r="M300" i="6"/>
  <c r="P300" i="6" s="1"/>
  <c r="L317" i="6"/>
  <c r="O317" i="6" s="1"/>
  <c r="N330" i="6"/>
  <c r="N328" i="6" s="1"/>
  <c r="P336" i="6"/>
  <c r="L404" i="6"/>
  <c r="L402" i="6" s="1"/>
  <c r="O402" i="6" s="1"/>
  <c r="L94" i="4"/>
  <c r="O94" i="4" s="1"/>
  <c r="M152" i="4"/>
  <c r="P152" i="4" s="1"/>
  <c r="K821" i="4"/>
  <c r="K824" i="4"/>
  <c r="K827" i="4"/>
  <c r="K360" i="5"/>
  <c r="P49" i="6"/>
  <c r="M122" i="6"/>
  <c r="P122" i="6" s="1"/>
  <c r="P124" i="6"/>
  <c r="L135" i="6"/>
  <c r="O135" i="6" s="1"/>
  <c r="M279" i="6"/>
  <c r="P279" i="6" s="1"/>
  <c r="L405" i="6"/>
  <c r="O405" i="6" s="1"/>
  <c r="L546" i="6"/>
  <c r="L544" i="6" s="1"/>
  <c r="O61" i="5"/>
  <c r="P186" i="5"/>
  <c r="I208" i="6"/>
  <c r="K208" i="6" s="1"/>
  <c r="L228" i="6"/>
  <c r="O266" i="6"/>
  <c r="I297" i="6"/>
  <c r="K297" i="6" s="1"/>
  <c r="N300" i="6"/>
  <c r="N298" i="6" s="1"/>
  <c r="L304" i="6"/>
  <c r="O304" i="6" s="1"/>
  <c r="M317" i="6"/>
  <c r="M315" i="6" s="1"/>
  <c r="P315" i="6" s="1"/>
  <c r="I443" i="6"/>
  <c r="K443" i="6" s="1"/>
  <c r="L547" i="6"/>
  <c r="L657" i="6"/>
  <c r="L655" i="6" s="1"/>
  <c r="O655" i="6" s="1"/>
  <c r="P61" i="5"/>
  <c r="O140" i="5"/>
  <c r="L280" i="5"/>
  <c r="O280" i="5" s="1"/>
  <c r="L43" i="6"/>
  <c r="L41" i="6" s="1"/>
  <c r="I77" i="6"/>
  <c r="K77" i="6" s="1"/>
  <c r="M392" i="6"/>
  <c r="P392" i="6" s="1"/>
  <c r="M408" i="6"/>
  <c r="P408" i="6" s="1"/>
  <c r="K826" i="6"/>
  <c r="L152" i="5"/>
  <c r="O152" i="5" s="1"/>
  <c r="K288" i="6"/>
  <c r="N347" i="3"/>
  <c r="N345" i="3" s="1"/>
  <c r="J722" i="4"/>
  <c r="M152" i="5"/>
  <c r="P152" i="5" s="1"/>
  <c r="L229" i="5"/>
  <c r="L231" i="5"/>
  <c r="O348" i="5"/>
  <c r="L56" i="6"/>
  <c r="O56" i="6" s="1"/>
  <c r="P74" i="6"/>
  <c r="K80" i="6"/>
  <c r="L91" i="6"/>
  <c r="O91" i="6" s="1"/>
  <c r="L125" i="6"/>
  <c r="O125" i="6" s="1"/>
  <c r="O137" i="6"/>
  <c r="K145" i="6"/>
  <c r="M152" i="6"/>
  <c r="P152" i="6" s="1"/>
  <c r="P154" i="6"/>
  <c r="M168" i="6"/>
  <c r="P168" i="6" s="1"/>
  <c r="M183" i="6"/>
  <c r="M181" i="6" s="1"/>
  <c r="O184" i="6"/>
  <c r="K244" i="6"/>
  <c r="M263" i="6"/>
  <c r="P263" i="6" s="1"/>
  <c r="P269" i="6"/>
  <c r="L301" i="6"/>
  <c r="O301" i="6" s="1"/>
  <c r="M318" i="6"/>
  <c r="P318" i="6" s="1"/>
  <c r="P320" i="6"/>
  <c r="J327" i="6"/>
  <c r="K327" i="6" s="1"/>
  <c r="K355" i="6"/>
  <c r="K369" i="6"/>
  <c r="K435" i="6"/>
  <c r="K460" i="6"/>
  <c r="O479" i="6"/>
  <c r="K651" i="6"/>
  <c r="K672" i="6"/>
  <c r="J327" i="5"/>
  <c r="K327" i="5" s="1"/>
  <c r="N404" i="5"/>
  <c r="N402" i="5" s="1"/>
  <c r="N122" i="6"/>
  <c r="O535" i="6"/>
  <c r="O154" i="5"/>
  <c r="M167" i="5"/>
  <c r="M165" i="5" s="1"/>
  <c r="P348" i="5"/>
  <c r="K822" i="5"/>
  <c r="L33" i="6"/>
  <c r="O33" i="6" s="1"/>
  <c r="I86" i="6"/>
  <c r="K86" i="6" s="1"/>
  <c r="M125" i="6"/>
  <c r="P125" i="6" s="1"/>
  <c r="L138" i="6"/>
  <c r="O138" i="6" s="1"/>
  <c r="L155" i="6"/>
  <c r="O155" i="6" s="1"/>
  <c r="M171" i="6"/>
  <c r="P171" i="6" s="1"/>
  <c r="M187" i="6"/>
  <c r="P187" i="6" s="1"/>
  <c r="K255" i="6"/>
  <c r="O285" i="6"/>
  <c r="M301" i="6"/>
  <c r="P301" i="6" s="1"/>
  <c r="M321" i="6"/>
  <c r="P321" i="6" s="1"/>
  <c r="K378" i="6"/>
  <c r="L631" i="6"/>
  <c r="L629" i="6" s="1"/>
  <c r="O629" i="6" s="1"/>
  <c r="K673" i="6"/>
  <c r="I276" i="5"/>
  <c r="K276" i="5" s="1"/>
  <c r="L183" i="6"/>
  <c r="L181" i="6" s="1"/>
  <c r="L447" i="6"/>
  <c r="O447" i="6" s="1"/>
  <c r="O91" i="5"/>
  <c r="O137" i="5"/>
  <c r="L155" i="5"/>
  <c r="O155" i="5" s="1"/>
  <c r="M171" i="5"/>
  <c r="P171" i="5" s="1"/>
  <c r="N68" i="6"/>
  <c r="N66" i="6" s="1"/>
  <c r="M155" i="6"/>
  <c r="P155" i="6" s="1"/>
  <c r="I233" i="6"/>
  <c r="K233" i="6" s="1"/>
  <c r="O264" i="6"/>
  <c r="L300" i="6"/>
  <c r="P303" i="6"/>
  <c r="P333" i="6"/>
  <c r="N404" i="6"/>
  <c r="N402" i="6" s="1"/>
  <c r="L446" i="6"/>
  <c r="O446" i="6" s="1"/>
  <c r="L632" i="6"/>
  <c r="K647" i="6"/>
  <c r="L687" i="6"/>
  <c r="L685" i="6" s="1"/>
  <c r="K700" i="6"/>
  <c r="K204" i="6"/>
  <c r="O641" i="6"/>
  <c r="M690" i="6"/>
  <c r="M687" i="6" s="1"/>
  <c r="M685" i="6" s="1"/>
  <c r="P137" i="5"/>
  <c r="N44" i="6"/>
  <c r="P44" i="6" s="1"/>
  <c r="O168" i="6"/>
  <c r="L230" i="6"/>
  <c r="M264" i="6"/>
  <c r="P264" i="6" s="1"/>
  <c r="P350" i="6"/>
  <c r="K379" i="6"/>
  <c r="J722" i="6"/>
  <c r="K825" i="6"/>
  <c r="O12" i="6"/>
  <c r="L9" i="6"/>
  <c r="I164" i="6"/>
  <c r="K164" i="6" s="1"/>
  <c r="K174" i="6"/>
  <c r="K237" i="6"/>
  <c r="I226" i="6"/>
  <c r="K226" i="6" s="1"/>
  <c r="L477" i="4"/>
  <c r="O477" i="4" s="1"/>
  <c r="P91" i="5"/>
  <c r="O22" i="6"/>
  <c r="P32" i="6"/>
  <c r="M29" i="6"/>
  <c r="M43" i="6"/>
  <c r="N23" i="6"/>
  <c r="M55" i="6"/>
  <c r="K79" i="6"/>
  <c r="I87" i="6"/>
  <c r="K87" i="6" s="1"/>
  <c r="L90" i="6"/>
  <c r="I112" i="6"/>
  <c r="K112" i="6" s="1"/>
  <c r="P137" i="6"/>
  <c r="K143" i="6"/>
  <c r="L151" i="6"/>
  <c r="K176" i="6"/>
  <c r="O186" i="6"/>
  <c r="L209" i="6"/>
  <c r="O209" i="6" s="1"/>
  <c r="K374" i="6"/>
  <c r="N421" i="6"/>
  <c r="N419" i="6" s="1"/>
  <c r="N422" i="6"/>
  <c r="O524" i="6"/>
  <c r="J592" i="6"/>
  <c r="K593" i="6"/>
  <c r="L29" i="6"/>
  <c r="P262" i="6"/>
  <c r="K359" i="4"/>
  <c r="K362" i="4"/>
  <c r="L72" i="5"/>
  <c r="O72" i="5" s="1"/>
  <c r="N43" i="6"/>
  <c r="N69" i="6"/>
  <c r="L121" i="6"/>
  <c r="O121" i="6" s="1"/>
  <c r="N183" i="6"/>
  <c r="P186" i="6"/>
  <c r="K225" i="6"/>
  <c r="M472" i="6"/>
  <c r="O472" i="6"/>
  <c r="L469" i="6"/>
  <c r="J537" i="6"/>
  <c r="J522" i="6" s="1"/>
  <c r="O787" i="6"/>
  <c r="L786" i="6"/>
  <c r="O786" i="6" s="1"/>
  <c r="L43" i="5"/>
  <c r="L41" i="5" s="1"/>
  <c r="L469" i="5"/>
  <c r="L467" i="5" s="1"/>
  <c r="K649" i="5"/>
  <c r="P12" i="6"/>
  <c r="M9" i="6"/>
  <c r="L23" i="6"/>
  <c r="L21" i="6" s="1"/>
  <c r="L26" i="6"/>
  <c r="L24" i="6" s="1"/>
  <c r="P46" i="6"/>
  <c r="P140" i="6"/>
  <c r="M138" i="6"/>
  <c r="P138" i="6" s="1"/>
  <c r="K144" i="6"/>
  <c r="N151" i="6"/>
  <c r="N149" i="6" s="1"/>
  <c r="O173" i="6"/>
  <c r="L318" i="6"/>
  <c r="O318" i="6" s="1"/>
  <c r="O320" i="6"/>
  <c r="N405" i="6"/>
  <c r="N470" i="6"/>
  <c r="N469" i="6"/>
  <c r="N467" i="6" s="1"/>
  <c r="O503" i="6"/>
  <c r="L502" i="6"/>
  <c r="O502" i="6" s="1"/>
  <c r="K576" i="6"/>
  <c r="J559" i="6"/>
  <c r="J543" i="6" s="1"/>
  <c r="K543" i="6" s="1"/>
  <c r="P657" i="6"/>
  <c r="P25" i="6"/>
  <c r="M15" i="6"/>
  <c r="M395" i="6"/>
  <c r="P395" i="6" s="1"/>
  <c r="P397" i="6"/>
  <c r="M391" i="6"/>
  <c r="N632" i="6"/>
  <c r="N631" i="6"/>
  <c r="N629" i="6" s="1"/>
  <c r="I87" i="4"/>
  <c r="K87" i="4" s="1"/>
  <c r="M55" i="5"/>
  <c r="M53" i="5" s="1"/>
  <c r="K647" i="5"/>
  <c r="N12" i="6"/>
  <c r="M19" i="6"/>
  <c r="M23" i="6"/>
  <c r="M26" i="6"/>
  <c r="M24" i="6" s="1"/>
  <c r="N31" i="6"/>
  <c r="O58" i="6"/>
  <c r="P93" i="6"/>
  <c r="L167" i="6"/>
  <c r="L321" i="6"/>
  <c r="O321" i="6" s="1"/>
  <c r="O323" i="6"/>
  <c r="L351" i="6"/>
  <c r="O353" i="6"/>
  <c r="L347" i="6"/>
  <c r="L345" i="6" s="1"/>
  <c r="J364" i="6"/>
  <c r="K365" i="6"/>
  <c r="L392" i="6"/>
  <c r="O392" i="6" s="1"/>
  <c r="O394" i="6"/>
  <c r="L391" i="6"/>
  <c r="O391" i="6" s="1"/>
  <c r="J433" i="6"/>
  <c r="K437" i="6"/>
  <c r="N547" i="6"/>
  <c r="N546" i="6"/>
  <c r="P546" i="6" s="1"/>
  <c r="I314" i="5"/>
  <c r="K314" i="5" s="1"/>
  <c r="P320" i="5"/>
  <c r="O15" i="6"/>
  <c r="N26" i="6"/>
  <c r="P54" i="6"/>
  <c r="P71" i="6"/>
  <c r="M134" i="6"/>
  <c r="P134" i="6" s="1"/>
  <c r="L152" i="6"/>
  <c r="O152" i="6" s="1"/>
  <c r="O170" i="6"/>
  <c r="O189" i="6"/>
  <c r="I190" i="6"/>
  <c r="K190" i="6" s="1"/>
  <c r="K193" i="6"/>
  <c r="N263" i="6"/>
  <c r="N261" i="6" s="1"/>
  <c r="P299" i="6"/>
  <c r="L422" i="6"/>
  <c r="O422" i="6" s="1"/>
  <c r="O424" i="6"/>
  <c r="M424" i="6"/>
  <c r="L421" i="6"/>
  <c r="O421" i="6" s="1"/>
  <c r="I434" i="6"/>
  <c r="L470" i="6"/>
  <c r="O470" i="6" s="1"/>
  <c r="O549" i="6"/>
  <c r="K592" i="6"/>
  <c r="O755" i="6"/>
  <c r="L754" i="6"/>
  <c r="O754" i="6" s="1"/>
  <c r="O278" i="6"/>
  <c r="P329" i="6"/>
  <c r="L331" i="6"/>
  <c r="O331" i="6" s="1"/>
  <c r="L334" i="6"/>
  <c r="O334" i="6" s="1"/>
  <c r="P346" i="6"/>
  <c r="M348" i="6"/>
  <c r="N351" i="6"/>
  <c r="P351" i="6" s="1"/>
  <c r="I364" i="6"/>
  <c r="K381" i="6"/>
  <c r="M404" i="6"/>
  <c r="P404" i="6" s="1"/>
  <c r="P468" i="6"/>
  <c r="M502" i="6"/>
  <c r="P502" i="6" s="1"/>
  <c r="N504" i="6"/>
  <c r="N502" i="6" s="1"/>
  <c r="K537" i="6"/>
  <c r="P549" i="6"/>
  <c r="P630" i="6"/>
  <c r="O634" i="6"/>
  <c r="O660" i="6"/>
  <c r="J654" i="6"/>
  <c r="K669" i="6"/>
  <c r="N687" i="6"/>
  <c r="P755" i="6"/>
  <c r="M754" i="6"/>
  <c r="P754" i="6" s="1"/>
  <c r="N789" i="6"/>
  <c r="N348" i="6"/>
  <c r="O348" i="6" s="1"/>
  <c r="K372" i="6"/>
  <c r="K466" i="6"/>
  <c r="K628" i="6"/>
  <c r="M655" i="6"/>
  <c r="P655" i="6" s="1"/>
  <c r="M658" i="6"/>
  <c r="P658" i="6" s="1"/>
  <c r="P660" i="6"/>
  <c r="L737" i="6"/>
  <c r="O737" i="6" s="1"/>
  <c r="L770" i="6"/>
  <c r="O770" i="6" s="1"/>
  <c r="O690" i="6"/>
  <c r="N688" i="6"/>
  <c r="O688" i="6" s="1"/>
  <c r="I785" i="6"/>
  <c r="K785" i="6" s="1"/>
  <c r="K800" i="6"/>
  <c r="P807" i="6"/>
  <c r="M805" i="6"/>
  <c r="P805" i="6" s="1"/>
  <c r="N347" i="6"/>
  <c r="L525" i="6"/>
  <c r="O525" i="6" s="1"/>
  <c r="P656" i="6"/>
  <c r="P738" i="6"/>
  <c r="M737" i="6"/>
  <c r="P737" i="6" s="1"/>
  <c r="P771" i="6"/>
  <c r="M770" i="6"/>
  <c r="P770" i="6" s="1"/>
  <c r="L789" i="6"/>
  <c r="O789" i="6" s="1"/>
  <c r="O791" i="6"/>
  <c r="O806" i="6"/>
  <c r="L805" i="6"/>
  <c r="O805" i="6" s="1"/>
  <c r="I275" i="6"/>
  <c r="K275" i="6" s="1"/>
  <c r="P403" i="6"/>
  <c r="O528" i="6"/>
  <c r="M547" i="6"/>
  <c r="P547" i="6" s="1"/>
  <c r="O557" i="6"/>
  <c r="K569" i="6"/>
  <c r="P634" i="6"/>
  <c r="M631" i="6"/>
  <c r="P631" i="6" s="1"/>
  <c r="N685" i="6"/>
  <c r="P788" i="6"/>
  <c r="M786" i="6"/>
  <c r="P786" i="6" s="1"/>
  <c r="P91" i="4"/>
  <c r="L134" i="4"/>
  <c r="L132" i="4" s="1"/>
  <c r="O132" i="4" s="1"/>
  <c r="L122" i="5"/>
  <c r="O122" i="5" s="1"/>
  <c r="L209" i="5"/>
  <c r="O209" i="5" s="1"/>
  <c r="L300" i="5"/>
  <c r="L298" i="5" s="1"/>
  <c r="K338" i="5"/>
  <c r="I297" i="4"/>
  <c r="K297" i="4" s="1"/>
  <c r="L283" i="5"/>
  <c r="O283" i="5" s="1"/>
  <c r="O424" i="5"/>
  <c r="L121" i="5"/>
  <c r="L119" i="5" s="1"/>
  <c r="M56" i="5"/>
  <c r="M59" i="5"/>
  <c r="P59" i="5" s="1"/>
  <c r="L318" i="5"/>
  <c r="O318" i="5" s="1"/>
  <c r="L33" i="5"/>
  <c r="O33" i="5" s="1"/>
  <c r="L198" i="5"/>
  <c r="O198" i="5" s="1"/>
  <c r="L217" i="5"/>
  <c r="O217" i="5" s="1"/>
  <c r="O266" i="5"/>
  <c r="I297" i="5"/>
  <c r="K297" i="5" s="1"/>
  <c r="N300" i="5"/>
  <c r="N298" i="5" s="1"/>
  <c r="O350" i="5"/>
  <c r="L658" i="5"/>
  <c r="O658" i="5" s="1"/>
  <c r="L228" i="5"/>
  <c r="K370" i="5"/>
  <c r="K378" i="5"/>
  <c r="K381" i="5"/>
  <c r="M391" i="5"/>
  <c r="P391" i="5" s="1"/>
  <c r="M632" i="5"/>
  <c r="M631" i="5"/>
  <c r="P631" i="5" s="1"/>
  <c r="K466" i="3"/>
  <c r="L47" i="5"/>
  <c r="O47" i="5" s="1"/>
  <c r="N43" i="5"/>
  <c r="N41" i="5" s="1"/>
  <c r="O58" i="5"/>
  <c r="M90" i="5"/>
  <c r="M88" i="5" s="1"/>
  <c r="K145" i="5"/>
  <c r="N279" i="5"/>
  <c r="N277" i="5" s="1"/>
  <c r="M330" i="5"/>
  <c r="M328" i="5" s="1"/>
  <c r="L422" i="5"/>
  <c r="O422" i="5" s="1"/>
  <c r="K460" i="5"/>
  <c r="L525" i="5"/>
  <c r="L632" i="5"/>
  <c r="O634" i="5"/>
  <c r="K669" i="5"/>
  <c r="K828" i="5"/>
  <c r="O44" i="5"/>
  <c r="M155" i="5"/>
  <c r="P155" i="5" s="1"/>
  <c r="N167" i="5"/>
  <c r="I233" i="5"/>
  <c r="K233" i="5" s="1"/>
  <c r="K359" i="5"/>
  <c r="L392" i="5"/>
  <c r="O392" i="5" s="1"/>
  <c r="I434" i="5"/>
  <c r="K434" i="5" s="1"/>
  <c r="O528" i="5"/>
  <c r="O791" i="5"/>
  <c r="K360" i="4"/>
  <c r="M391" i="4"/>
  <c r="P391" i="4" s="1"/>
  <c r="N404" i="4"/>
  <c r="N402" i="4" s="1"/>
  <c r="M121" i="5"/>
  <c r="M119" i="5" s="1"/>
  <c r="P303" i="5"/>
  <c r="K362" i="5"/>
  <c r="M392" i="5"/>
  <c r="P392" i="5" s="1"/>
  <c r="K440" i="5"/>
  <c r="O456" i="5"/>
  <c r="O353" i="3"/>
  <c r="I364" i="4"/>
  <c r="N56" i="5"/>
  <c r="N121" i="5"/>
  <c r="L125" i="5"/>
  <c r="J143" i="5"/>
  <c r="J131" i="5" s="1"/>
  <c r="K131" i="5" s="1"/>
  <c r="K355" i="5"/>
  <c r="I654" i="5"/>
  <c r="K654" i="5" s="1"/>
  <c r="I112" i="5"/>
  <c r="K112" i="5" s="1"/>
  <c r="L279" i="5"/>
  <c r="O279" i="5" s="1"/>
  <c r="M279" i="5"/>
  <c r="P279" i="5" s="1"/>
  <c r="N317" i="5"/>
  <c r="N315" i="5" s="1"/>
  <c r="K372" i="5"/>
  <c r="M408" i="5"/>
  <c r="P408" i="5" s="1"/>
  <c r="I543" i="4"/>
  <c r="K543" i="4" s="1"/>
  <c r="K559" i="4"/>
  <c r="L685" i="5"/>
  <c r="O685" i="5" s="1"/>
  <c r="O687" i="5"/>
  <c r="L121" i="4"/>
  <c r="O121" i="4" s="1"/>
  <c r="N300" i="4"/>
  <c r="N298" i="4" s="1"/>
  <c r="O557" i="4"/>
  <c r="L56" i="5"/>
  <c r="L68" i="5"/>
  <c r="O68" i="5" s="1"/>
  <c r="M68" i="5"/>
  <c r="P68" i="5" s="1"/>
  <c r="I77" i="5"/>
  <c r="I65" i="5" s="1"/>
  <c r="K65" i="5" s="1"/>
  <c r="M135" i="5"/>
  <c r="P135" i="5" s="1"/>
  <c r="P140" i="5"/>
  <c r="N171" i="5"/>
  <c r="I248" i="5"/>
  <c r="K248" i="5" s="1"/>
  <c r="L321" i="5"/>
  <c r="O321" i="5" s="1"/>
  <c r="L330" i="5"/>
  <c r="L328" i="5" s="1"/>
  <c r="L347" i="5"/>
  <c r="L345" i="5" s="1"/>
  <c r="K369" i="5"/>
  <c r="K675" i="5"/>
  <c r="L688" i="5"/>
  <c r="O688" i="5" s="1"/>
  <c r="L72" i="4"/>
  <c r="O72" i="4" s="1"/>
  <c r="K576" i="4"/>
  <c r="L69" i="5"/>
  <c r="O69" i="5" s="1"/>
  <c r="N23" i="5"/>
  <c r="N21" i="5" s="1"/>
  <c r="I76" i="5"/>
  <c r="I148" i="5"/>
  <c r="K148" i="5" s="1"/>
  <c r="K174" i="5"/>
  <c r="K237" i="5"/>
  <c r="L263" i="5"/>
  <c r="L261" i="5" s="1"/>
  <c r="M300" i="5"/>
  <c r="M298" i="5" s="1"/>
  <c r="M347" i="5"/>
  <c r="M345" i="5" s="1"/>
  <c r="L470" i="5"/>
  <c r="O470" i="5" s="1"/>
  <c r="O690" i="5"/>
  <c r="L55" i="5"/>
  <c r="O93" i="5"/>
  <c r="I216" i="5"/>
  <c r="K216" i="5" s="1"/>
  <c r="L249" i="5"/>
  <c r="O249" i="5" s="1"/>
  <c r="O333" i="5"/>
  <c r="I433" i="5"/>
  <c r="I417" i="5" s="1"/>
  <c r="L477" i="5"/>
  <c r="O477" i="5" s="1"/>
  <c r="O641" i="5"/>
  <c r="M90" i="4"/>
  <c r="M88" i="4" s="1"/>
  <c r="P168" i="4"/>
  <c r="O46" i="5"/>
  <c r="L59" i="5"/>
  <c r="O59" i="5" s="1"/>
  <c r="M94" i="5"/>
  <c r="P94" i="5" s="1"/>
  <c r="M151" i="5"/>
  <c r="K164" i="5"/>
  <c r="P170" i="5"/>
  <c r="K176" i="5"/>
  <c r="L238" i="5"/>
  <c r="O238" i="5" s="1"/>
  <c r="K244" i="5"/>
  <c r="P266" i="5"/>
  <c r="M301" i="5"/>
  <c r="P301" i="5" s="1"/>
  <c r="L317" i="5"/>
  <c r="M318" i="5"/>
  <c r="P318" i="5" s="1"/>
  <c r="L334" i="5"/>
  <c r="O334" i="5" s="1"/>
  <c r="K651" i="5"/>
  <c r="K673" i="5"/>
  <c r="J722" i="5"/>
  <c r="I86" i="5"/>
  <c r="K86" i="5" s="1"/>
  <c r="L90" i="5"/>
  <c r="L88" i="5" s="1"/>
  <c r="O96" i="5"/>
  <c r="M134" i="5"/>
  <c r="N151" i="5"/>
  <c r="N149" i="5" s="1"/>
  <c r="L267" i="5"/>
  <c r="O267" i="5" s="1"/>
  <c r="K379" i="5"/>
  <c r="L391" i="5"/>
  <c r="L657" i="5"/>
  <c r="O657" i="5" s="1"/>
  <c r="K674" i="5"/>
  <c r="K823" i="5"/>
  <c r="N28" i="5"/>
  <c r="L405" i="5"/>
  <c r="O405" i="5" s="1"/>
  <c r="O407" i="5"/>
  <c r="L404" i="5"/>
  <c r="O404" i="5" s="1"/>
  <c r="M263" i="4"/>
  <c r="M261" i="4" s="1"/>
  <c r="K379" i="4"/>
  <c r="L19" i="5"/>
  <c r="L168" i="5"/>
  <c r="O168" i="5" s="1"/>
  <c r="O170" i="5"/>
  <c r="M184" i="5"/>
  <c r="P184" i="5" s="1"/>
  <c r="P407" i="5"/>
  <c r="M405" i="5"/>
  <c r="P405" i="5" s="1"/>
  <c r="N546" i="5"/>
  <c r="N544" i="5" s="1"/>
  <c r="N547" i="5"/>
  <c r="M125" i="4"/>
  <c r="P125" i="4" s="1"/>
  <c r="M267" i="4"/>
  <c r="P267" i="4" s="1"/>
  <c r="L446" i="4"/>
  <c r="O446" i="4" s="1"/>
  <c r="O449" i="4"/>
  <c r="M12" i="5"/>
  <c r="M19" i="5"/>
  <c r="O32" i="5"/>
  <c r="L29" i="5"/>
  <c r="N34" i="5"/>
  <c r="P42" i="5"/>
  <c r="K82" i="5"/>
  <c r="N90" i="5"/>
  <c r="L171" i="5"/>
  <c r="O171" i="5" s="1"/>
  <c r="O173" i="5"/>
  <c r="M187" i="5"/>
  <c r="P187" i="5" s="1"/>
  <c r="L230" i="5"/>
  <c r="N392" i="5"/>
  <c r="N391" i="5"/>
  <c r="N389" i="5" s="1"/>
  <c r="P787" i="5"/>
  <c r="M786" i="5"/>
  <c r="P786" i="5" s="1"/>
  <c r="N789" i="5"/>
  <c r="P67" i="5"/>
  <c r="I87" i="5"/>
  <c r="K87" i="5" s="1"/>
  <c r="K99" i="5"/>
  <c r="M44" i="5"/>
  <c r="P44" i="5" s="1"/>
  <c r="P46" i="5"/>
  <c r="O182" i="5"/>
  <c r="K271" i="5"/>
  <c r="M404" i="5"/>
  <c r="P404" i="5" s="1"/>
  <c r="L547" i="4"/>
  <c r="O547" i="4" s="1"/>
  <c r="N12" i="5"/>
  <c r="N19" i="5"/>
  <c r="L23" i="5"/>
  <c r="L26" i="5"/>
  <c r="M47" i="5"/>
  <c r="P47" i="5" s="1"/>
  <c r="P49" i="5"/>
  <c r="N125" i="5"/>
  <c r="P127" i="5"/>
  <c r="L138" i="5"/>
  <c r="I130" i="5"/>
  <c r="K130" i="5" s="1"/>
  <c r="K146" i="5"/>
  <c r="O166" i="5"/>
  <c r="P168" i="5"/>
  <c r="L264" i="5"/>
  <c r="L301" i="5"/>
  <c r="O301" i="5" s="1"/>
  <c r="O303" i="5"/>
  <c r="P420" i="5"/>
  <c r="L429" i="5"/>
  <c r="O429" i="5" s="1"/>
  <c r="L421" i="5"/>
  <c r="L36" i="5"/>
  <c r="O431" i="5"/>
  <c r="P630" i="5"/>
  <c r="N786" i="5"/>
  <c r="N351" i="5"/>
  <c r="O351" i="5" s="1"/>
  <c r="O353" i="5"/>
  <c r="N347" i="5"/>
  <c r="L125" i="4"/>
  <c r="O125" i="4" s="1"/>
  <c r="M72" i="5"/>
  <c r="P72" i="5" s="1"/>
  <c r="P74" i="5"/>
  <c r="K115" i="5"/>
  <c r="L135" i="5"/>
  <c r="O135" i="5" s="1"/>
  <c r="L408" i="5"/>
  <c r="O408" i="5" s="1"/>
  <c r="O410" i="5"/>
  <c r="I785" i="5"/>
  <c r="K785" i="5" s="1"/>
  <c r="K800" i="5"/>
  <c r="O186" i="4"/>
  <c r="L228" i="4"/>
  <c r="K365" i="4"/>
  <c r="L9" i="5"/>
  <c r="L15" i="5"/>
  <c r="M23" i="5"/>
  <c r="M26" i="5"/>
  <c r="M24" i="5" s="1"/>
  <c r="N31" i="5"/>
  <c r="N68" i="5"/>
  <c r="N66" i="5" s="1"/>
  <c r="P93" i="5"/>
  <c r="L134" i="5"/>
  <c r="P524" i="5"/>
  <c r="M523" i="5"/>
  <c r="P523" i="5" s="1"/>
  <c r="N69" i="5"/>
  <c r="L187" i="5"/>
  <c r="O187" i="5" s="1"/>
  <c r="O189" i="5"/>
  <c r="P278" i="5"/>
  <c r="N122" i="4"/>
  <c r="M121" i="4"/>
  <c r="P121" i="4" s="1"/>
  <c r="O168" i="4"/>
  <c r="K374" i="4"/>
  <c r="M15" i="5"/>
  <c r="N26" i="5"/>
  <c r="M43" i="5"/>
  <c r="M69" i="5"/>
  <c r="P69" i="5" s="1"/>
  <c r="P71" i="5"/>
  <c r="M183" i="5"/>
  <c r="L184" i="5"/>
  <c r="O184" i="5" s="1"/>
  <c r="O186" i="5"/>
  <c r="O278" i="5"/>
  <c r="K288" i="5"/>
  <c r="J288" i="5"/>
  <c r="J275" i="5" s="1"/>
  <c r="I275" i="5"/>
  <c r="K275" i="5" s="1"/>
  <c r="N331" i="5"/>
  <c r="N330" i="5"/>
  <c r="N504" i="5"/>
  <c r="N502" i="5" s="1"/>
  <c r="N505" i="5"/>
  <c r="N33" i="5"/>
  <c r="N30" i="5" s="1"/>
  <c r="K560" i="5"/>
  <c r="N138" i="5"/>
  <c r="P138" i="5" s="1"/>
  <c r="N264" i="5"/>
  <c r="P264" i="5" s="1"/>
  <c r="M280" i="5"/>
  <c r="P280" i="5" s="1"/>
  <c r="P282" i="5"/>
  <c r="L304" i="5"/>
  <c r="O304" i="5" s="1"/>
  <c r="O306" i="5"/>
  <c r="K340" i="5"/>
  <c r="I364" i="5"/>
  <c r="K365" i="5"/>
  <c r="K385" i="5"/>
  <c r="O403" i="5"/>
  <c r="L446" i="5"/>
  <c r="O446" i="5" s="1"/>
  <c r="O503" i="5"/>
  <c r="L502" i="5"/>
  <c r="O502" i="5" s="1"/>
  <c r="N523" i="5"/>
  <c r="O547" i="5"/>
  <c r="I559" i="5"/>
  <c r="K576" i="5"/>
  <c r="N629" i="5"/>
  <c r="N632" i="5"/>
  <c r="P634" i="5"/>
  <c r="O299" i="5"/>
  <c r="J364" i="5"/>
  <c r="N469" i="5"/>
  <c r="N467" i="5" s="1"/>
  <c r="N414" i="5" s="1"/>
  <c r="N470" i="5"/>
  <c r="L555" i="5"/>
  <c r="O555" i="5" s="1"/>
  <c r="L546" i="5"/>
  <c r="O546" i="5" s="1"/>
  <c r="N737" i="5"/>
  <c r="N754" i="5"/>
  <c r="N770" i="5"/>
  <c r="P806" i="5"/>
  <c r="M805" i="5"/>
  <c r="P805" i="5" s="1"/>
  <c r="I197" i="5"/>
  <c r="K197" i="5" s="1"/>
  <c r="M283" i="5"/>
  <c r="P283" i="5" s="1"/>
  <c r="P285" i="5"/>
  <c r="M304" i="5"/>
  <c r="P304" i="5" s="1"/>
  <c r="M421" i="5"/>
  <c r="P421" i="5" s="1"/>
  <c r="M422" i="5"/>
  <c r="P422" i="5" s="1"/>
  <c r="P424" i="5"/>
  <c r="L447" i="5"/>
  <c r="O447" i="5" s="1"/>
  <c r="I522" i="5"/>
  <c r="K522" i="5" s="1"/>
  <c r="K537" i="5"/>
  <c r="O557" i="5"/>
  <c r="K568" i="5"/>
  <c r="K577" i="5"/>
  <c r="K593" i="5"/>
  <c r="N805" i="5"/>
  <c r="K821" i="5"/>
  <c r="M29" i="5"/>
  <c r="P333" i="5"/>
  <c r="K374" i="5"/>
  <c r="J537" i="5"/>
  <c r="J522" i="5" s="1"/>
  <c r="O549" i="5"/>
  <c r="M545" i="5"/>
  <c r="P555" i="5"/>
  <c r="K594" i="5"/>
  <c r="P686" i="5"/>
  <c r="M685" i="5"/>
  <c r="P685" i="5" s="1"/>
  <c r="P336" i="5"/>
  <c r="P350" i="5"/>
  <c r="P353" i="5"/>
  <c r="M472" i="5"/>
  <c r="M502" i="5"/>
  <c r="P502" i="5" s="1"/>
  <c r="M549" i="5"/>
  <c r="I628" i="5"/>
  <c r="K628" i="5" s="1"/>
  <c r="J433" i="5"/>
  <c r="J417" i="5" s="1"/>
  <c r="M444" i="5"/>
  <c r="P444" i="5" s="1"/>
  <c r="L631" i="5"/>
  <c r="L267" i="4"/>
  <c r="O267" i="4" s="1"/>
  <c r="M330" i="4"/>
  <c r="M328" i="4" s="1"/>
  <c r="L639" i="4"/>
  <c r="O639" i="4" s="1"/>
  <c r="J721" i="4"/>
  <c r="O472" i="3"/>
  <c r="L68" i="4"/>
  <c r="O68" i="4" s="1"/>
  <c r="N317" i="4"/>
  <c r="N315" i="4" s="1"/>
  <c r="P333" i="4"/>
  <c r="M347" i="4"/>
  <c r="M345" i="4" s="1"/>
  <c r="K370" i="4"/>
  <c r="I654" i="4"/>
  <c r="K654" i="4" s="1"/>
  <c r="L33" i="4"/>
  <c r="L31" i="4" s="1"/>
  <c r="L36" i="4"/>
  <c r="O36" i="4" s="1"/>
  <c r="M55" i="4"/>
  <c r="M53" i="4" s="1"/>
  <c r="L59" i="4"/>
  <c r="O59" i="4" s="1"/>
  <c r="L69" i="4"/>
  <c r="O69" i="4" s="1"/>
  <c r="I86" i="4"/>
  <c r="K86" i="4" s="1"/>
  <c r="L155" i="4"/>
  <c r="O155" i="4" s="1"/>
  <c r="L184" i="4"/>
  <c r="O184" i="4" s="1"/>
  <c r="L187" i="4"/>
  <c r="O187" i="4" s="1"/>
  <c r="P348" i="4"/>
  <c r="L405" i="4"/>
  <c r="O405" i="4" s="1"/>
  <c r="P410" i="4"/>
  <c r="L469" i="4"/>
  <c r="L467" i="4" s="1"/>
  <c r="L657" i="4"/>
  <c r="K674" i="4"/>
  <c r="O46" i="4"/>
  <c r="O49" i="4"/>
  <c r="I76" i="4"/>
  <c r="I64" i="4" s="1"/>
  <c r="K64" i="4" s="1"/>
  <c r="L263" i="4"/>
  <c r="L261" i="4" s="1"/>
  <c r="N301" i="4"/>
  <c r="L304" i="4"/>
  <c r="O304" i="4" s="1"/>
  <c r="P306" i="4"/>
  <c r="L631" i="4"/>
  <c r="O631" i="4" s="1"/>
  <c r="N263" i="3"/>
  <c r="N261" i="3" s="1"/>
  <c r="L43" i="4"/>
  <c r="L41" i="4" s="1"/>
  <c r="L138" i="4"/>
  <c r="O138" i="4" s="1"/>
  <c r="M280" i="4"/>
  <c r="P280" i="4" s="1"/>
  <c r="O333" i="4"/>
  <c r="K369" i="4"/>
  <c r="K372" i="4"/>
  <c r="M94" i="4"/>
  <c r="P94" i="4" s="1"/>
  <c r="I314" i="3"/>
  <c r="K314" i="3" s="1"/>
  <c r="M23" i="4"/>
  <c r="M21" i="4" s="1"/>
  <c r="P170" i="4"/>
  <c r="M187" i="4"/>
  <c r="P187" i="4" s="1"/>
  <c r="K204" i="4"/>
  <c r="I197" i="4"/>
  <c r="K197" i="4" s="1"/>
  <c r="I443" i="3"/>
  <c r="K443" i="3" s="1"/>
  <c r="L135" i="4"/>
  <c r="O135" i="4" s="1"/>
  <c r="O137" i="4"/>
  <c r="I248" i="4"/>
  <c r="K248" i="4" s="1"/>
  <c r="O303" i="4"/>
  <c r="L301" i="4"/>
  <c r="O301" i="4" s="1"/>
  <c r="L300" i="4"/>
  <c r="O300" i="4" s="1"/>
  <c r="L217" i="3"/>
  <c r="O217" i="3" s="1"/>
  <c r="I364" i="3"/>
  <c r="K379" i="3"/>
  <c r="N43" i="4"/>
  <c r="N41" i="4" s="1"/>
  <c r="M47" i="4"/>
  <c r="P47" i="4" s="1"/>
  <c r="I143" i="4"/>
  <c r="K143" i="4" s="1"/>
  <c r="L152" i="4"/>
  <c r="O152" i="4" s="1"/>
  <c r="O170" i="4"/>
  <c r="P173" i="4"/>
  <c r="I216" i="4"/>
  <c r="K216" i="4" s="1"/>
  <c r="K224" i="4"/>
  <c r="K325" i="4"/>
  <c r="I314" i="4"/>
  <c r="K314" i="4" s="1"/>
  <c r="M184" i="4"/>
  <c r="P184" i="4" s="1"/>
  <c r="M183" i="4"/>
  <c r="M181" i="4" s="1"/>
  <c r="K80" i="4"/>
  <c r="L122" i="4"/>
  <c r="O122" i="4" s="1"/>
  <c r="M155" i="4"/>
  <c r="P155" i="4" s="1"/>
  <c r="O690" i="4"/>
  <c r="L688" i="4"/>
  <c r="O688" i="4" s="1"/>
  <c r="N391" i="3"/>
  <c r="N389" i="3" s="1"/>
  <c r="L229" i="3"/>
  <c r="P410" i="3"/>
  <c r="O58" i="4"/>
  <c r="O93" i="4"/>
  <c r="M122" i="4"/>
  <c r="P122" i="4" s="1"/>
  <c r="N167" i="4"/>
  <c r="N165" i="4" s="1"/>
  <c r="O320" i="4"/>
  <c r="L317" i="4"/>
  <c r="O317" i="4" s="1"/>
  <c r="I443" i="4"/>
  <c r="K443" i="4" s="1"/>
  <c r="I260" i="4"/>
  <c r="K260" i="4" s="1"/>
  <c r="L283" i="4"/>
  <c r="O283" i="4" s="1"/>
  <c r="L334" i="4"/>
  <c r="O334" i="4" s="1"/>
  <c r="N330" i="4"/>
  <c r="N328" i="4" s="1"/>
  <c r="K385" i="4"/>
  <c r="L447" i="4"/>
  <c r="O447" i="4" s="1"/>
  <c r="L198" i="4"/>
  <c r="O198" i="4" s="1"/>
  <c r="L264" i="4"/>
  <c r="O264" i="4" s="1"/>
  <c r="K338" i="4"/>
  <c r="P350" i="4"/>
  <c r="K378" i="4"/>
  <c r="K381" i="4"/>
  <c r="L421" i="4"/>
  <c r="L419" i="4" s="1"/>
  <c r="K340" i="4"/>
  <c r="I628" i="4"/>
  <c r="K628" i="4" s="1"/>
  <c r="K672" i="4"/>
  <c r="K823" i="4"/>
  <c r="M547" i="4"/>
  <c r="P547" i="4" s="1"/>
  <c r="M546" i="4"/>
  <c r="P546" i="4" s="1"/>
  <c r="P549" i="4"/>
  <c r="P424" i="4"/>
  <c r="M422" i="4"/>
  <c r="P422" i="4" s="1"/>
  <c r="M33" i="4"/>
  <c r="M31" i="4" s="1"/>
  <c r="M447" i="4"/>
  <c r="P447" i="4" s="1"/>
  <c r="M446" i="4"/>
  <c r="P446" i="4" s="1"/>
  <c r="P449" i="4"/>
  <c r="M351" i="4"/>
  <c r="P351" i="4" s="1"/>
  <c r="N183" i="3"/>
  <c r="N181" i="3" s="1"/>
  <c r="N279" i="3"/>
  <c r="N277" i="3" s="1"/>
  <c r="K340" i="3"/>
  <c r="P350" i="3"/>
  <c r="O397" i="3"/>
  <c r="M444" i="3"/>
  <c r="P444" i="3" s="1"/>
  <c r="N55" i="4"/>
  <c r="N53" i="4" s="1"/>
  <c r="P56" i="4"/>
  <c r="I130" i="4"/>
  <c r="K130" i="4" s="1"/>
  <c r="J143" i="4"/>
  <c r="J131" i="4" s="1"/>
  <c r="L151" i="4"/>
  <c r="O151" i="4" s="1"/>
  <c r="I174" i="4"/>
  <c r="I164" i="4" s="1"/>
  <c r="K164" i="4" s="1"/>
  <c r="N183" i="4"/>
  <c r="M264" i="4"/>
  <c r="P264" i="4" s="1"/>
  <c r="J288" i="4"/>
  <c r="J275" i="4" s="1"/>
  <c r="L331" i="4"/>
  <c r="O331" i="4" s="1"/>
  <c r="N347" i="4"/>
  <c r="N345" i="4" s="1"/>
  <c r="N391" i="4"/>
  <c r="N389" i="4" s="1"/>
  <c r="N405" i="4"/>
  <c r="I433" i="4"/>
  <c r="I417" i="4" s="1"/>
  <c r="O535" i="4"/>
  <c r="M283" i="4"/>
  <c r="P283" i="4" s="1"/>
  <c r="M44" i="4"/>
  <c r="P46" i="4"/>
  <c r="L56" i="4"/>
  <c r="O56" i="4" s="1"/>
  <c r="P124" i="4"/>
  <c r="M167" i="4"/>
  <c r="L209" i="4"/>
  <c r="O209" i="4" s="1"/>
  <c r="I233" i="4"/>
  <c r="K233" i="4" s="1"/>
  <c r="L230" i="4"/>
  <c r="L229" i="4"/>
  <c r="M279" i="4"/>
  <c r="K288" i="4"/>
  <c r="L318" i="4"/>
  <c r="O318" i="4" s="1"/>
  <c r="M392" i="4"/>
  <c r="P392" i="4" s="1"/>
  <c r="L408" i="4"/>
  <c r="O408" i="4" s="1"/>
  <c r="L546" i="4"/>
  <c r="L544" i="4" s="1"/>
  <c r="O544" i="4" s="1"/>
  <c r="L788" i="4"/>
  <c r="K822" i="4"/>
  <c r="K828" i="4"/>
  <c r="M334" i="4"/>
  <c r="P334" i="4" s="1"/>
  <c r="L94" i="3"/>
  <c r="O94" i="3" s="1"/>
  <c r="L264" i="3"/>
  <c r="L23" i="4"/>
  <c r="N26" i="4"/>
  <c r="N16" i="4" s="1"/>
  <c r="L90" i="4"/>
  <c r="P137" i="4"/>
  <c r="N151" i="4"/>
  <c r="N149" i="4" s="1"/>
  <c r="L238" i="4"/>
  <c r="O238" i="4" s="1"/>
  <c r="L330" i="4"/>
  <c r="P331" i="4"/>
  <c r="P336" i="4"/>
  <c r="O394" i="4"/>
  <c r="L404" i="4"/>
  <c r="O404" i="4" s="1"/>
  <c r="M68" i="4"/>
  <c r="P68" i="4" s="1"/>
  <c r="N152" i="4"/>
  <c r="L171" i="4"/>
  <c r="O171" i="4" s="1"/>
  <c r="L217" i="4"/>
  <c r="O217" i="4" s="1"/>
  <c r="L249" i="4"/>
  <c r="O249" i="4" s="1"/>
  <c r="J327" i="4"/>
  <c r="K327" i="4" s="1"/>
  <c r="O350" i="4"/>
  <c r="K355" i="4"/>
  <c r="K460" i="4"/>
  <c r="L789" i="4"/>
  <c r="O789" i="4" s="1"/>
  <c r="M43" i="4"/>
  <c r="L55" i="4"/>
  <c r="N90" i="4"/>
  <c r="N134" i="4"/>
  <c r="N132" i="4" s="1"/>
  <c r="L183" i="4"/>
  <c r="K244" i="4"/>
  <c r="I276" i="4"/>
  <c r="K276" i="4" s="1"/>
  <c r="L347" i="4"/>
  <c r="L345" i="4" s="1"/>
  <c r="O351" i="4"/>
  <c r="L391" i="4"/>
  <c r="O391" i="4" s="1"/>
  <c r="L525" i="4"/>
  <c r="O528" i="4"/>
  <c r="O549" i="4"/>
  <c r="K620" i="4"/>
  <c r="K237" i="4"/>
  <c r="M395" i="4"/>
  <c r="P395" i="4" s="1"/>
  <c r="N788" i="4"/>
  <c r="N786" i="4" s="1"/>
  <c r="N789" i="4"/>
  <c r="I785" i="4"/>
  <c r="K785" i="4" s="1"/>
  <c r="K800" i="4"/>
  <c r="L151" i="3"/>
  <c r="L149" i="3" s="1"/>
  <c r="O186" i="3"/>
  <c r="K378" i="3"/>
  <c r="K460" i="3"/>
  <c r="O12" i="4"/>
  <c r="L15" i="4"/>
  <c r="O19" i="4"/>
  <c r="O25" i="4"/>
  <c r="L29" i="4"/>
  <c r="N31" i="4"/>
  <c r="O32" i="4"/>
  <c r="P42" i="4"/>
  <c r="N68" i="4"/>
  <c r="N66" i="4" s="1"/>
  <c r="P74" i="4"/>
  <c r="P93" i="4"/>
  <c r="K144" i="4"/>
  <c r="M151" i="4"/>
  <c r="P151" i="4" s="1"/>
  <c r="P166" i="4"/>
  <c r="P186" i="4"/>
  <c r="I190" i="4"/>
  <c r="K190" i="4" s="1"/>
  <c r="N263" i="4"/>
  <c r="O266" i="4"/>
  <c r="L279" i="4"/>
  <c r="O279" i="4" s="1"/>
  <c r="P303" i="4"/>
  <c r="M318" i="4"/>
  <c r="P318" i="4" s="1"/>
  <c r="O329" i="4"/>
  <c r="O348" i="4"/>
  <c r="O390" i="4"/>
  <c r="N470" i="4"/>
  <c r="N469" i="4"/>
  <c r="O472" i="4"/>
  <c r="M523" i="4"/>
  <c r="P523" i="4" s="1"/>
  <c r="O630" i="4"/>
  <c r="N467" i="4"/>
  <c r="N121" i="3"/>
  <c r="N119" i="3" s="1"/>
  <c r="K355" i="3"/>
  <c r="K651" i="3"/>
  <c r="M9" i="4"/>
  <c r="N23" i="4"/>
  <c r="M29" i="4"/>
  <c r="P61" i="4"/>
  <c r="P71" i="4"/>
  <c r="M134" i="4"/>
  <c r="L167" i="4"/>
  <c r="P266" i="4"/>
  <c r="O323" i="4"/>
  <c r="O353" i="4"/>
  <c r="O397" i="4"/>
  <c r="I434" i="4"/>
  <c r="K540" i="4"/>
  <c r="J537" i="4"/>
  <c r="J522" i="4" s="1"/>
  <c r="P787" i="4"/>
  <c r="M786" i="4"/>
  <c r="P786" i="4" s="1"/>
  <c r="N15" i="4"/>
  <c r="L26" i="4"/>
  <c r="M34" i="4"/>
  <c r="P34" i="4" s="1"/>
  <c r="N44" i="4"/>
  <c r="N47" i="4"/>
  <c r="P58" i="4"/>
  <c r="P140" i="4"/>
  <c r="L231" i="4"/>
  <c r="J364" i="4"/>
  <c r="L422" i="4"/>
  <c r="O422" i="4" s="1"/>
  <c r="O424" i="4"/>
  <c r="N504" i="4"/>
  <c r="N502" i="4" s="1"/>
  <c r="N505" i="4"/>
  <c r="I522" i="4"/>
  <c r="K522" i="4" s="1"/>
  <c r="K537" i="4"/>
  <c r="P755" i="4"/>
  <c r="M754" i="4"/>
  <c r="P754" i="4" s="1"/>
  <c r="N280" i="4"/>
  <c r="N279" i="4"/>
  <c r="N277" i="4" s="1"/>
  <c r="M405" i="4"/>
  <c r="P405" i="4" s="1"/>
  <c r="P407" i="4"/>
  <c r="M404" i="4"/>
  <c r="P404" i="4" s="1"/>
  <c r="M167" i="3"/>
  <c r="M165" i="3" s="1"/>
  <c r="P165" i="3" s="1"/>
  <c r="N404" i="3"/>
  <c r="N402" i="3" s="1"/>
  <c r="L447" i="3"/>
  <c r="O447" i="3" s="1"/>
  <c r="P449" i="3"/>
  <c r="J721" i="3"/>
  <c r="K823" i="3"/>
  <c r="M26" i="4"/>
  <c r="I112" i="4"/>
  <c r="K112" i="4" s="1"/>
  <c r="M317" i="4"/>
  <c r="O431" i="4"/>
  <c r="L429" i="4"/>
  <c r="O429" i="4" s="1"/>
  <c r="P504" i="4"/>
  <c r="M502" i="4"/>
  <c r="P502" i="4" s="1"/>
  <c r="O420" i="4"/>
  <c r="M447" i="3"/>
  <c r="P447" i="3" s="1"/>
  <c r="N33" i="4"/>
  <c r="I77" i="4"/>
  <c r="K115" i="4"/>
  <c r="I208" i="4"/>
  <c r="K208" i="4" s="1"/>
  <c r="L280" i="4"/>
  <c r="O280" i="4" s="1"/>
  <c r="M300" i="4"/>
  <c r="M321" i="4"/>
  <c r="P321" i="4" s="1"/>
  <c r="M421" i="4"/>
  <c r="N421" i="4"/>
  <c r="N422" i="4"/>
  <c r="K465" i="4"/>
  <c r="I592" i="4"/>
  <c r="K592" i="4" s="1"/>
  <c r="K593" i="4"/>
  <c r="N632" i="4"/>
  <c r="N754" i="4"/>
  <c r="P686" i="4"/>
  <c r="M685" i="4"/>
  <c r="P685" i="4" s="1"/>
  <c r="P806" i="4"/>
  <c r="M805" i="4"/>
  <c r="P805" i="4" s="1"/>
  <c r="N737" i="4"/>
  <c r="L632" i="4"/>
  <c r="O632" i="4" s="1"/>
  <c r="O634" i="4"/>
  <c r="M469" i="4"/>
  <c r="M470" i="4"/>
  <c r="P470" i="4" s="1"/>
  <c r="P472" i="4"/>
  <c r="O503" i="4"/>
  <c r="L502" i="4"/>
  <c r="O502" i="4" s="1"/>
  <c r="N523" i="4"/>
  <c r="P631" i="4"/>
  <c r="M629" i="4"/>
  <c r="P629" i="4" s="1"/>
  <c r="N770" i="4"/>
  <c r="K675" i="4"/>
  <c r="L470" i="4"/>
  <c r="O470" i="4" s="1"/>
  <c r="N547" i="4"/>
  <c r="J433" i="4"/>
  <c r="K669" i="4"/>
  <c r="L687" i="4"/>
  <c r="O44" i="3"/>
  <c r="N134" i="3"/>
  <c r="N132" i="3" s="1"/>
  <c r="O333" i="3"/>
  <c r="I297" i="3"/>
  <c r="K297" i="3" s="1"/>
  <c r="L125" i="3"/>
  <c r="O125" i="3" s="1"/>
  <c r="L639" i="3"/>
  <c r="O639" i="3" s="1"/>
  <c r="I216" i="3"/>
  <c r="K216" i="3" s="1"/>
  <c r="J433" i="3"/>
  <c r="J417" i="3" s="1"/>
  <c r="P140" i="3"/>
  <c r="L168" i="3"/>
  <c r="O168" i="3" s="1"/>
  <c r="L184" i="3"/>
  <c r="L36" i="3"/>
  <c r="O36" i="3" s="1"/>
  <c r="I190" i="3"/>
  <c r="K190" i="3" s="1"/>
  <c r="P91" i="3"/>
  <c r="N90" i="3"/>
  <c r="N88" i="3" s="1"/>
  <c r="J143" i="3"/>
  <c r="J131" i="3" s="1"/>
  <c r="I275" i="3"/>
  <c r="K275" i="3" s="1"/>
  <c r="O410" i="3"/>
  <c r="L408" i="3"/>
  <c r="O408" i="3" s="1"/>
  <c r="L547" i="3"/>
  <c r="M549" i="3"/>
  <c r="M547" i="3" s="1"/>
  <c r="P547" i="3" s="1"/>
  <c r="O124" i="3"/>
  <c r="L121" i="3"/>
  <c r="O121" i="3" s="1"/>
  <c r="P285" i="3"/>
  <c r="M283" i="3"/>
  <c r="P283" i="3" s="1"/>
  <c r="M330" i="3"/>
  <c r="M328" i="3" s="1"/>
  <c r="M331" i="3"/>
  <c r="N55" i="3"/>
  <c r="N53" i="3" s="1"/>
  <c r="N56" i="3"/>
  <c r="L152" i="3"/>
  <c r="L155" i="3"/>
  <c r="O155" i="3" s="1"/>
  <c r="K159" i="3"/>
  <c r="I148" i="3"/>
  <c r="K148" i="3" s="1"/>
  <c r="L72" i="3"/>
  <c r="O72" i="3" s="1"/>
  <c r="L167" i="3"/>
  <c r="O167" i="3" s="1"/>
  <c r="O173" i="3"/>
  <c r="L171" i="3"/>
  <c r="O171" i="3" s="1"/>
  <c r="L300" i="3"/>
  <c r="L298" i="3" s="1"/>
  <c r="L301" i="3"/>
  <c r="M395" i="3"/>
  <c r="P395" i="3" s="1"/>
  <c r="K271" i="3"/>
  <c r="I260" i="3"/>
  <c r="K260" i="3" s="1"/>
  <c r="M47" i="3"/>
  <c r="P47" i="3" s="1"/>
  <c r="O58" i="3"/>
  <c r="M279" i="3"/>
  <c r="M321" i="3"/>
  <c r="P321" i="3" s="1"/>
  <c r="L330" i="3"/>
  <c r="L328" i="3" s="1"/>
  <c r="J327" i="3"/>
  <c r="K327" i="3" s="1"/>
  <c r="K370" i="3"/>
  <c r="L392" i="3"/>
  <c r="O392" i="3" s="1"/>
  <c r="K822" i="3"/>
  <c r="K828" i="3"/>
  <c r="K543" i="3"/>
  <c r="M43" i="3"/>
  <c r="M41" i="3" s="1"/>
  <c r="M68" i="3"/>
  <c r="M66" i="3" s="1"/>
  <c r="O93" i="3"/>
  <c r="N300" i="3"/>
  <c r="N298" i="3" s="1"/>
  <c r="O320" i="3"/>
  <c r="N331" i="3"/>
  <c r="O331" i="3" s="1"/>
  <c r="M334" i="3"/>
  <c r="P334" i="3" s="1"/>
  <c r="M300" i="3"/>
  <c r="P69" i="3"/>
  <c r="O154" i="3"/>
  <c r="L231" i="3"/>
  <c r="K385" i="3"/>
  <c r="M391" i="3"/>
  <c r="M389" i="3" s="1"/>
  <c r="P389" i="3" s="1"/>
  <c r="L631" i="3"/>
  <c r="O631" i="3" s="1"/>
  <c r="N135" i="3"/>
  <c r="P135" i="3" s="1"/>
  <c r="I233" i="3"/>
  <c r="K233" i="3" s="1"/>
  <c r="M348" i="3"/>
  <c r="M392" i="3"/>
  <c r="P392" i="3" s="1"/>
  <c r="L422" i="3"/>
  <c r="O422" i="3" s="1"/>
  <c r="M44" i="3"/>
  <c r="P44" i="3" s="1"/>
  <c r="P46" i="3"/>
  <c r="P58" i="3"/>
  <c r="M72" i="3"/>
  <c r="P72" i="3" s="1"/>
  <c r="I87" i="3"/>
  <c r="K87" i="3" s="1"/>
  <c r="N94" i="3"/>
  <c r="I112" i="3"/>
  <c r="K112" i="3" s="1"/>
  <c r="N151" i="3"/>
  <c r="N149" i="3" s="1"/>
  <c r="I174" i="3"/>
  <c r="I164" i="3" s="1"/>
  <c r="K164" i="3" s="1"/>
  <c r="N184" i="3"/>
  <c r="K244" i="3"/>
  <c r="N264" i="3"/>
  <c r="L279" i="3"/>
  <c r="L277" i="3" s="1"/>
  <c r="N301" i="3"/>
  <c r="O303" i="3"/>
  <c r="L317" i="3"/>
  <c r="L315" i="3" s="1"/>
  <c r="L334" i="3"/>
  <c r="O334" i="3" s="1"/>
  <c r="N348" i="3"/>
  <c r="O348" i="3" s="1"/>
  <c r="N392" i="3"/>
  <c r="P394" i="3"/>
  <c r="M424" i="3"/>
  <c r="M421" i="3" s="1"/>
  <c r="I434" i="3"/>
  <c r="I418" i="3" s="1"/>
  <c r="K418" i="3" s="1"/>
  <c r="K576" i="3"/>
  <c r="O660" i="3"/>
  <c r="J722" i="3"/>
  <c r="L788" i="3"/>
  <c r="O788" i="3" s="1"/>
  <c r="N26" i="3"/>
  <c r="N24" i="3" s="1"/>
  <c r="L56" i="3"/>
  <c r="P74" i="3"/>
  <c r="L122" i="3"/>
  <c r="O122" i="3" s="1"/>
  <c r="P157" i="3"/>
  <c r="L187" i="3"/>
  <c r="O187" i="3" s="1"/>
  <c r="L209" i="3"/>
  <c r="O209" i="3" s="1"/>
  <c r="L267" i="3"/>
  <c r="O267" i="3" s="1"/>
  <c r="L304" i="3"/>
  <c r="O304" i="3" s="1"/>
  <c r="L318" i="3"/>
  <c r="O318" i="3" s="1"/>
  <c r="N330" i="3"/>
  <c r="N328" i="3" s="1"/>
  <c r="L351" i="3"/>
  <c r="O351" i="3" s="1"/>
  <c r="K359" i="3"/>
  <c r="K381" i="3"/>
  <c r="O535" i="3"/>
  <c r="L688" i="3"/>
  <c r="O688" i="3" s="1"/>
  <c r="K287" i="3"/>
  <c r="K675" i="3"/>
  <c r="O71" i="3"/>
  <c r="P93" i="3"/>
  <c r="L183" i="3"/>
  <c r="L198" i="3"/>
  <c r="O198" i="3" s="1"/>
  <c r="L230" i="3"/>
  <c r="L263" i="3"/>
  <c r="L404" i="3"/>
  <c r="O404" i="3" s="1"/>
  <c r="O407" i="3"/>
  <c r="L469" i="3"/>
  <c r="O469" i="3" s="1"/>
  <c r="M472" i="3"/>
  <c r="M469" i="3" s="1"/>
  <c r="M467" i="3" s="1"/>
  <c r="P467" i="3" s="1"/>
  <c r="L657" i="3"/>
  <c r="K672" i="3"/>
  <c r="O69" i="3"/>
  <c r="M94" i="3"/>
  <c r="P94" i="3" s="1"/>
  <c r="M138" i="3"/>
  <c r="P138" i="3" s="1"/>
  <c r="K372" i="3"/>
  <c r="L23" i="3"/>
  <c r="L21" i="3" s="1"/>
  <c r="O46" i="3"/>
  <c r="I77" i="3"/>
  <c r="K77" i="3" s="1"/>
  <c r="K98" i="3"/>
  <c r="M134" i="3"/>
  <c r="N152" i="3"/>
  <c r="P152" i="3" s="1"/>
  <c r="I237" i="3"/>
  <c r="K237" i="3" s="1"/>
  <c r="K360" i="3"/>
  <c r="K369" i="3"/>
  <c r="K674" i="3"/>
  <c r="K821" i="3"/>
  <c r="K824" i="3"/>
  <c r="K827" i="3"/>
  <c r="P19" i="3"/>
  <c r="P59" i="3"/>
  <c r="O15" i="3"/>
  <c r="O19" i="3"/>
  <c r="P12" i="3"/>
  <c r="O59" i="3"/>
  <c r="L91" i="3"/>
  <c r="O91" i="3" s="1"/>
  <c r="K204" i="3"/>
  <c r="I197" i="3"/>
  <c r="K197" i="3" s="1"/>
  <c r="M264" i="3"/>
  <c r="P264" i="3" s="1"/>
  <c r="P266" i="3"/>
  <c r="O686" i="3"/>
  <c r="P738" i="3"/>
  <c r="M737" i="3"/>
  <c r="P737" i="3" s="1"/>
  <c r="P771" i="3"/>
  <c r="M770" i="3"/>
  <c r="P770" i="3" s="1"/>
  <c r="P788" i="3"/>
  <c r="M786" i="3"/>
  <c r="P786" i="3" s="1"/>
  <c r="P807" i="3"/>
  <c r="M805" i="3"/>
  <c r="P805" i="3" s="1"/>
  <c r="N12" i="3"/>
  <c r="M15" i="3"/>
  <c r="M23" i="3"/>
  <c r="M21" i="3" s="1"/>
  <c r="M26" i="3"/>
  <c r="N31" i="3"/>
  <c r="L26" i="3"/>
  <c r="L24" i="3" s="1"/>
  <c r="M56" i="3"/>
  <c r="P61" i="3"/>
  <c r="L68" i="3"/>
  <c r="L90" i="3"/>
  <c r="L88" i="3" s="1"/>
  <c r="P133" i="3"/>
  <c r="O137" i="3"/>
  <c r="L135" i="3"/>
  <c r="K146" i="3"/>
  <c r="P186" i="3"/>
  <c r="M184" i="3"/>
  <c r="L238" i="3"/>
  <c r="L228" i="3"/>
  <c r="L249" i="3"/>
  <c r="O249" i="3" s="1"/>
  <c r="O299" i="3"/>
  <c r="N23" i="3"/>
  <c r="L55" i="3"/>
  <c r="M90" i="3"/>
  <c r="M151" i="3"/>
  <c r="N167" i="3"/>
  <c r="N165" i="3" s="1"/>
  <c r="P182" i="3"/>
  <c r="M267" i="3"/>
  <c r="P267" i="3" s="1"/>
  <c r="P269" i="3"/>
  <c r="M301" i="3"/>
  <c r="P303" i="3"/>
  <c r="N321" i="3"/>
  <c r="N317" i="3"/>
  <c r="N315" i="3" s="1"/>
  <c r="P353" i="3"/>
  <c r="M347" i="3"/>
  <c r="P524" i="3"/>
  <c r="L43" i="3"/>
  <c r="M55" i="3"/>
  <c r="O61" i="3"/>
  <c r="N68" i="3"/>
  <c r="P127" i="3"/>
  <c r="P154" i="3"/>
  <c r="P173" i="3"/>
  <c r="M171" i="3"/>
  <c r="P171" i="3" s="1"/>
  <c r="I208" i="3"/>
  <c r="K208" i="3" s="1"/>
  <c r="M351" i="3"/>
  <c r="P351" i="3" s="1"/>
  <c r="L421" i="3"/>
  <c r="O421" i="3" s="1"/>
  <c r="O431" i="3"/>
  <c r="O528" i="3"/>
  <c r="L526" i="3"/>
  <c r="O526" i="3" s="1"/>
  <c r="L525" i="3"/>
  <c r="M528" i="3"/>
  <c r="L33" i="3"/>
  <c r="M29" i="3"/>
  <c r="O49" i="3"/>
  <c r="P71" i="3"/>
  <c r="I76" i="3"/>
  <c r="M121" i="3"/>
  <c r="L134" i="3"/>
  <c r="P137" i="3"/>
  <c r="O140" i="3"/>
  <c r="L138" i="3"/>
  <c r="O138" i="3" s="1"/>
  <c r="M183" i="3"/>
  <c r="P189" i="3"/>
  <c r="M187" i="3"/>
  <c r="P187" i="3" s="1"/>
  <c r="M263" i="3"/>
  <c r="K288" i="3"/>
  <c r="M304" i="3"/>
  <c r="P304" i="3" s="1"/>
  <c r="P306" i="3"/>
  <c r="O350" i="3"/>
  <c r="L347" i="3"/>
  <c r="O456" i="3"/>
  <c r="L454" i="3"/>
  <c r="O454" i="3" s="1"/>
  <c r="L446" i="3"/>
  <c r="L12" i="3"/>
  <c r="P22" i="3"/>
  <c r="N43" i="3"/>
  <c r="O89" i="3"/>
  <c r="P124" i="3"/>
  <c r="K145" i="3"/>
  <c r="I143" i="3"/>
  <c r="O150" i="3"/>
  <c r="P170" i="3"/>
  <c r="M168" i="3"/>
  <c r="P168" i="3" s="1"/>
  <c r="K255" i="3"/>
  <c r="I248" i="3"/>
  <c r="O262" i="3"/>
  <c r="P278" i="3"/>
  <c r="N280" i="3"/>
  <c r="O280" i="3" s="1"/>
  <c r="P282" i="3"/>
  <c r="P320" i="3"/>
  <c r="M318" i="3"/>
  <c r="P318" i="3" s="1"/>
  <c r="M317" i="3"/>
  <c r="O468" i="3"/>
  <c r="O282" i="3"/>
  <c r="O285" i="3"/>
  <c r="O323" i="3"/>
  <c r="P333" i="3"/>
  <c r="J365" i="3"/>
  <c r="J374" i="3"/>
  <c r="K374" i="3" s="1"/>
  <c r="J537" i="3"/>
  <c r="J522" i="3" s="1"/>
  <c r="O787" i="3"/>
  <c r="I785" i="3"/>
  <c r="K785" i="3" s="1"/>
  <c r="K800" i="3"/>
  <c r="O806" i="3"/>
  <c r="L805" i="3"/>
  <c r="O805" i="3" s="1"/>
  <c r="K338" i="3"/>
  <c r="L391" i="3"/>
  <c r="O391" i="3" s="1"/>
  <c r="M404" i="3"/>
  <c r="I433" i="3"/>
  <c r="O449" i="3"/>
  <c r="L477" i="3"/>
  <c r="O477" i="3" s="1"/>
  <c r="M502" i="3"/>
  <c r="P502" i="3" s="1"/>
  <c r="N504" i="3"/>
  <c r="N502" i="3" s="1"/>
  <c r="N414" i="3" s="1"/>
  <c r="N547" i="3"/>
  <c r="O549" i="3"/>
  <c r="K569" i="3"/>
  <c r="P755" i="3"/>
  <c r="M754" i="3"/>
  <c r="P754" i="3" s="1"/>
  <c r="L632" i="3"/>
  <c r="O632" i="3" s="1"/>
  <c r="O634" i="3"/>
  <c r="P687" i="3"/>
  <c r="M685" i="3"/>
  <c r="P685" i="3" s="1"/>
  <c r="O346" i="3"/>
  <c r="K362" i="3"/>
  <c r="P407" i="3"/>
  <c r="K559" i="3"/>
  <c r="I522" i="3"/>
  <c r="L546" i="3"/>
  <c r="O546" i="3" s="1"/>
  <c r="L555" i="3"/>
  <c r="O555" i="3" s="1"/>
  <c r="I654" i="3"/>
  <c r="K654" i="3" s="1"/>
  <c r="P656" i="3"/>
  <c r="K593" i="3"/>
  <c r="M629" i="3"/>
  <c r="P629" i="3" s="1"/>
  <c r="K669" i="3"/>
  <c r="L687" i="3"/>
  <c r="O687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O808" i="2"/>
  <c r="N808" i="2"/>
  <c r="M808" i="2"/>
  <c r="L808" i="2"/>
  <c r="O807" i="2"/>
  <c r="M807" i="2"/>
  <c r="L807" i="2"/>
  <c r="N806" i="2"/>
  <c r="N805" i="2" s="1"/>
  <c r="M806" i="2"/>
  <c r="P806" i="2" s="1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L789" i="2" s="1"/>
  <c r="O789" i="2" s="1"/>
  <c r="P790" i="2"/>
  <c r="O790" i="2"/>
  <c r="P789" i="2"/>
  <c r="N789" i="2"/>
  <c r="M789" i="2"/>
  <c r="M788" i="2"/>
  <c r="P787" i="2"/>
  <c r="N787" i="2"/>
  <c r="N786" i="2" s="1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N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O740" i="2"/>
  <c r="N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L690" i="2"/>
  <c r="O690" i="2" s="1"/>
  <c r="P688" i="2"/>
  <c r="N688" i="2"/>
  <c r="M688" i="2"/>
  <c r="N687" i="2"/>
  <c r="M687" i="2"/>
  <c r="N686" i="2"/>
  <c r="N685" i="2" s="1"/>
  <c r="M686" i="2"/>
  <c r="P686" i="2" s="1"/>
  <c r="L686" i="2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K673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L660" i="2"/>
  <c r="O660" i="2" s="1"/>
  <c r="P659" i="2"/>
  <c r="O659" i="2"/>
  <c r="N658" i="2"/>
  <c r="M658" i="2"/>
  <c r="P658" i="2" s="1"/>
  <c r="P657" i="2"/>
  <c r="M657" i="2"/>
  <c r="M655" i="2" s="1"/>
  <c r="P655" i="2" s="1"/>
  <c r="O656" i="2"/>
  <c r="N656" i="2"/>
  <c r="M656" i="2"/>
  <c r="P656" i="2" s="1"/>
  <c r="L656" i="2"/>
  <c r="N655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P639" i="2"/>
  <c r="N639" i="2"/>
  <c r="M639" i="2"/>
  <c r="N634" i="2"/>
  <c r="L634" i="2"/>
  <c r="L632" i="2" s="1"/>
  <c r="O632" i="2" s="1"/>
  <c r="P633" i="2"/>
  <c r="O633" i="2"/>
  <c r="N632" i="2"/>
  <c r="N631" i="2"/>
  <c r="N630" i="2"/>
  <c r="N629" i="2" s="1"/>
  <c r="M630" i="2"/>
  <c r="P630" i="2" s="1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I593" i="2"/>
  <c r="J583" i="2"/>
  <c r="J577" i="2" s="1"/>
  <c r="J582" i="2"/>
  <c r="I577" i="2"/>
  <c r="K577" i="2" s="1"/>
  <c r="J576" i="2"/>
  <c r="J559" i="2" s="1"/>
  <c r="J543" i="2" s="1"/>
  <c r="I576" i="2"/>
  <c r="I559" i="2" s="1"/>
  <c r="K559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O557" i="2" s="1"/>
  <c r="P556" i="2"/>
  <c r="O556" i="2"/>
  <c r="P555" i="2"/>
  <c r="N555" i="2"/>
  <c r="N545" i="2" s="1"/>
  <c r="N544" i="2" s="1"/>
  <c r="M555" i="2"/>
  <c r="N549" i="2"/>
  <c r="L549" i="2"/>
  <c r="L547" i="2" s="1"/>
  <c r="O547" i="2" s="1"/>
  <c r="P548" i="2"/>
  <c r="O548" i="2"/>
  <c r="N547" i="2"/>
  <c r="N546" i="2"/>
  <c r="P545" i="2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O535" i="2" s="1"/>
  <c r="P534" i="2"/>
  <c r="O534" i="2"/>
  <c r="N533" i="2"/>
  <c r="M533" i="2"/>
  <c r="P533" i="2" s="1"/>
  <c r="N528" i="2"/>
  <c r="L528" i="2"/>
  <c r="O528" i="2" s="1"/>
  <c r="P527" i="2"/>
  <c r="O527" i="2"/>
  <c r="N526" i="2"/>
  <c r="N525" i="2"/>
  <c r="O524" i="2"/>
  <c r="N524" i="2"/>
  <c r="M524" i="2"/>
  <c r="P524" i="2" s="1"/>
  <c r="L524" i="2"/>
  <c r="N523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O505" i="2"/>
  <c r="N505" i="2"/>
  <c r="M505" i="2"/>
  <c r="P505" i="2" s="1"/>
  <c r="L505" i="2"/>
  <c r="P504" i="2"/>
  <c r="N504" i="2"/>
  <c r="N502" i="2" s="1"/>
  <c r="M504" i="2"/>
  <c r="L504" i="2"/>
  <c r="O504" i="2" s="1"/>
  <c r="O503" i="2"/>
  <c r="N503" i="2"/>
  <c r="M503" i="2"/>
  <c r="L503" i="2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N470" i="2" s="1"/>
  <c r="L472" i="2"/>
  <c r="M472" i="2" s="1"/>
  <c r="P471" i="2"/>
  <c r="O471" i="2"/>
  <c r="N469" i="2"/>
  <c r="P468" i="2"/>
  <c r="N468" i="2"/>
  <c r="N467" i="2" s="1"/>
  <c r="M468" i="2"/>
  <c r="L468" i="2"/>
  <c r="O468" i="2" s="1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N446" i="2" s="1"/>
  <c r="N444" i="2" s="1"/>
  <c r="L449" i="2"/>
  <c r="P448" i="2"/>
  <c r="O448" i="2"/>
  <c r="N447" i="2"/>
  <c r="M447" i="2"/>
  <c r="P447" i="2" s="1"/>
  <c r="P446" i="2"/>
  <c r="M446" i="2"/>
  <c r="M444" i="2" s="1"/>
  <c r="N445" i="2"/>
  <c r="M445" i="2"/>
  <c r="P445" i="2" s="1"/>
  <c r="L445" i="2"/>
  <c r="O445" i="2" s="1"/>
  <c r="P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I435" i="2"/>
  <c r="I433" i="2" s="1"/>
  <c r="I417" i="2" s="1"/>
  <c r="J434" i="2"/>
  <c r="J418" i="2" s="1"/>
  <c r="P431" i="2"/>
  <c r="L431" i="2"/>
  <c r="O431" i="2" s="1"/>
  <c r="P430" i="2"/>
  <c r="O430" i="2"/>
  <c r="N429" i="2"/>
  <c r="M429" i="2"/>
  <c r="P429" i="2" s="1"/>
  <c r="N424" i="2"/>
  <c r="N421" i="2" s="1"/>
  <c r="N419" i="2" s="1"/>
  <c r="L424" i="2"/>
  <c r="L422" i="2" s="1"/>
  <c r="O422" i="2" s="1"/>
  <c r="P423" i="2"/>
  <c r="O423" i="2"/>
  <c r="N422" i="2"/>
  <c r="P420" i="2"/>
  <c r="N420" i="2"/>
  <c r="M420" i="2"/>
  <c r="L420" i="2"/>
  <c r="O420" i="2" s="1"/>
  <c r="K413" i="2"/>
  <c r="K412" i="2"/>
  <c r="N410" i="2"/>
  <c r="N408" i="2" s="1"/>
  <c r="M410" i="2"/>
  <c r="M408" i="2" s="1"/>
  <c r="L410" i="2"/>
  <c r="P409" i="2"/>
  <c r="O409" i="2"/>
  <c r="N407" i="2"/>
  <c r="N405" i="2" s="1"/>
  <c r="M407" i="2"/>
  <c r="M405" i="2" s="1"/>
  <c r="P405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P396" i="2"/>
  <c r="O396" i="2"/>
  <c r="N394" i="2"/>
  <c r="N392" i="2" s="1"/>
  <c r="M394" i="2"/>
  <c r="L394" i="2"/>
  <c r="O394" i="2" s="1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N348" i="2" s="1"/>
  <c r="M350" i="2"/>
  <c r="M348" i="2" s="1"/>
  <c r="L350" i="2"/>
  <c r="L348" i="2" s="1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O336" i="2" s="1"/>
  <c r="P335" i="2"/>
  <c r="O335" i="2"/>
  <c r="N333" i="2"/>
  <c r="N331" i="2" s="1"/>
  <c r="M333" i="2"/>
  <c r="M331" i="2" s="1"/>
  <c r="L333" i="2"/>
  <c r="L331" i="2" s="1"/>
  <c r="P332" i="2"/>
  <c r="O332" i="2"/>
  <c r="P329" i="2"/>
  <c r="N329" i="2"/>
  <c r="M329" i="2"/>
  <c r="L329" i="2"/>
  <c r="I327" i="2"/>
  <c r="I325" i="2"/>
  <c r="I314" i="2" s="1"/>
  <c r="K314" i="2" s="1"/>
  <c r="N323" i="2"/>
  <c r="M323" i="2"/>
  <c r="L323" i="2"/>
  <c r="P322" i="2"/>
  <c r="O322" i="2"/>
  <c r="N320" i="2"/>
  <c r="N318" i="2" s="1"/>
  <c r="M320" i="2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N301" i="2" s="1"/>
  <c r="M303" i="2"/>
  <c r="M301" i="2" s="1"/>
  <c r="P301" i="2" s="1"/>
  <c r="L303" i="2"/>
  <c r="O303" i="2" s="1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L282" i="2"/>
  <c r="L280" i="2" s="1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M266" i="2"/>
  <c r="M264" i="2" s="1"/>
  <c r="P264" i="2" s="1"/>
  <c r="L266" i="2"/>
  <c r="P265" i="2"/>
  <c r="O265" i="2"/>
  <c r="O262" i="2"/>
  <c r="N262" i="2"/>
  <c r="M262" i="2"/>
  <c r="P262" i="2" s="1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J226" i="2" s="1"/>
  <c r="K247" i="2"/>
  <c r="K246" i="2"/>
  <c r="I244" i="2"/>
  <c r="I237" i="2" s="1"/>
  <c r="K237" i="2" s="1"/>
  <c r="L242" i="2"/>
  <c r="L241" i="2"/>
  <c r="L240" i="2"/>
  <c r="L239" i="2"/>
  <c r="P238" i="2"/>
  <c r="N238" i="2"/>
  <c r="N227" i="2" s="1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80" i="2"/>
  <c r="J177" i="2"/>
  <c r="I176" i="2"/>
  <c r="I174" i="2" s="1"/>
  <c r="K174" i="2" s="1"/>
  <c r="J174" i="2"/>
  <c r="J164" i="2" s="1"/>
  <c r="N173" i="2"/>
  <c r="N171" i="2" s="1"/>
  <c r="M173" i="2"/>
  <c r="P173" i="2" s="1"/>
  <c r="L173" i="2"/>
  <c r="O173" i="2" s="1"/>
  <c r="P172" i="2"/>
  <c r="O172" i="2"/>
  <c r="N170" i="2"/>
  <c r="M170" i="2"/>
  <c r="L170" i="2"/>
  <c r="O170" i="2" s="1"/>
  <c r="P169" i="2"/>
  <c r="O169" i="2"/>
  <c r="N166" i="2"/>
  <c r="M166" i="2"/>
  <c r="L166" i="2"/>
  <c r="O166" i="2" s="1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N152" i="2" s="1"/>
  <c r="M154" i="2"/>
  <c r="L154" i="2"/>
  <c r="O154" i="2" s="1"/>
  <c r="P153" i="2"/>
  <c r="O153" i="2"/>
  <c r="O150" i="2"/>
  <c r="N150" i="2"/>
  <c r="M150" i="2"/>
  <c r="P150" i="2" s="1"/>
  <c r="L150" i="2"/>
  <c r="J148" i="2"/>
  <c r="I146" i="2"/>
  <c r="I145" i="2"/>
  <c r="I143" i="2" s="1"/>
  <c r="K143" i="2" s="1"/>
  <c r="I144" i="2"/>
  <c r="K144" i="2" s="1"/>
  <c r="N140" i="2"/>
  <c r="N138" i="2" s="1"/>
  <c r="M140" i="2"/>
  <c r="P140" i="2" s="1"/>
  <c r="L140" i="2"/>
  <c r="O140" i="2" s="1"/>
  <c r="P139" i="2"/>
  <c r="O139" i="2"/>
  <c r="N137" i="2"/>
  <c r="N135" i="2" s="1"/>
  <c r="M137" i="2"/>
  <c r="L137" i="2"/>
  <c r="O137" i="2" s="1"/>
  <c r="P136" i="2"/>
  <c r="O136" i="2"/>
  <c r="O133" i="2"/>
  <c r="N133" i="2"/>
  <c r="M133" i="2"/>
  <c r="L133" i="2"/>
  <c r="J130" i="2"/>
  <c r="N127" i="2"/>
  <c r="N125" i="2" s="1"/>
  <c r="M127" i="2"/>
  <c r="M125" i="2" s="1"/>
  <c r="P125" i="2" s="1"/>
  <c r="L127" i="2"/>
  <c r="L125" i="2" s="1"/>
  <c r="O125" i="2" s="1"/>
  <c r="P126" i="2"/>
  <c r="O126" i="2"/>
  <c r="N124" i="2"/>
  <c r="N122" i="2" s="1"/>
  <c r="M124" i="2"/>
  <c r="L124" i="2"/>
  <c r="O124" i="2" s="1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K99" i="2" s="1"/>
  <c r="J98" i="2"/>
  <c r="J86" i="2" s="1"/>
  <c r="I98" i="2"/>
  <c r="I86" i="2" s="1"/>
  <c r="K86" i="2" s="1"/>
  <c r="N96" i="2"/>
  <c r="M96" i="2"/>
  <c r="P96" i="2" s="1"/>
  <c r="L96" i="2"/>
  <c r="L94" i="2" s="1"/>
  <c r="O94" i="2" s="1"/>
  <c r="P95" i="2"/>
  <c r="O95" i="2"/>
  <c r="N93" i="2"/>
  <c r="N91" i="2" s="1"/>
  <c r="M93" i="2"/>
  <c r="M91" i="2" s="1"/>
  <c r="L93" i="2"/>
  <c r="L91" i="2" s="1"/>
  <c r="P92" i="2"/>
  <c r="O92" i="2"/>
  <c r="P89" i="2"/>
  <c r="N89" i="2"/>
  <c r="M89" i="2"/>
  <c r="L89" i="2"/>
  <c r="O89" i="2" s="1"/>
  <c r="J87" i="2"/>
  <c r="I84" i="2"/>
  <c r="K84" i="2" s="1"/>
  <c r="I83" i="2"/>
  <c r="K83" i="2" s="1"/>
  <c r="I82" i="2"/>
  <c r="I81" i="2"/>
  <c r="K81" i="2" s="1"/>
  <c r="I80" i="2"/>
  <c r="K80" i="2" s="1"/>
  <c r="I79" i="2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L69" i="2" s="1"/>
  <c r="P70" i="2"/>
  <c r="O70" i="2"/>
  <c r="P67" i="2"/>
  <c r="N67" i="2"/>
  <c r="M67" i="2"/>
  <c r="L67" i="2"/>
  <c r="O67" i="2" s="1"/>
  <c r="J65" i="2"/>
  <c r="N61" i="2"/>
  <c r="N59" i="2" s="1"/>
  <c r="M61" i="2"/>
  <c r="P61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L47" i="2" s="1"/>
  <c r="O47" i="2" s="1"/>
  <c r="P48" i="2"/>
  <c r="O48" i="2"/>
  <c r="N46" i="2"/>
  <c r="M46" i="2"/>
  <c r="L46" i="2"/>
  <c r="L44" i="2" s="1"/>
  <c r="P45" i="2"/>
  <c r="O45" i="2"/>
  <c r="P42" i="2"/>
  <c r="O42" i="2"/>
  <c r="N42" i="2"/>
  <c r="M42" i="2"/>
  <c r="L42" i="2"/>
  <c r="P36" i="2"/>
  <c r="N36" i="2"/>
  <c r="M36" i="2"/>
  <c r="P35" i="2"/>
  <c r="N35" i="2"/>
  <c r="M35" i="2"/>
  <c r="M34" i="2" s="1"/>
  <c r="P34" i="2" s="1"/>
  <c r="L35" i="2"/>
  <c r="O35" i="2" s="1"/>
  <c r="N34" i="2"/>
  <c r="N33" i="2"/>
  <c r="P32" i="2"/>
  <c r="N32" i="2"/>
  <c r="N29" i="2" s="1"/>
  <c r="N28" i="2" s="1"/>
  <c r="M32" i="2"/>
  <c r="L32" i="2"/>
  <c r="O32" i="2" s="1"/>
  <c r="N31" i="2"/>
  <c r="N30" i="2"/>
  <c r="M29" i="2"/>
  <c r="L29" i="2"/>
  <c r="O29" i="2" s="1"/>
  <c r="P25" i="2"/>
  <c r="N25" i="2"/>
  <c r="N15" i="2" s="1"/>
  <c r="M25" i="2"/>
  <c r="L25" i="2"/>
  <c r="L15" i="2" s="1"/>
  <c r="O22" i="2"/>
  <c r="N22" i="2"/>
  <c r="M22" i="2"/>
  <c r="L22" i="2"/>
  <c r="N19" i="2"/>
  <c r="O15" i="2"/>
  <c r="M15" i="2"/>
  <c r="P15" i="2" s="1"/>
  <c r="O12" i="2"/>
  <c r="N12" i="2"/>
  <c r="M12" i="2"/>
  <c r="L12" i="2"/>
  <c r="L9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M807" i="1"/>
  <c r="P807" i="1" s="1"/>
  <c r="L807" i="1"/>
  <c r="O807" i="1" s="1"/>
  <c r="P806" i="1"/>
  <c r="N806" i="1"/>
  <c r="M806" i="1"/>
  <c r="M805" i="1" s="1"/>
  <c r="P805" i="1" s="1"/>
  <c r="L806" i="1"/>
  <c r="O806" i="1" s="1"/>
  <c r="N805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O791" i="1" s="1"/>
  <c r="P790" i="1"/>
  <c r="O790" i="1"/>
  <c r="P789" i="1"/>
  <c r="M789" i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N772" i="1" s="1"/>
  <c r="P774" i="1"/>
  <c r="O774" i="1"/>
  <c r="M773" i="1"/>
  <c r="P773" i="1" s="1"/>
  <c r="L773" i="1"/>
  <c r="O773" i="1" s="1"/>
  <c r="P772" i="1"/>
  <c r="M772" i="1"/>
  <c r="L772" i="1"/>
  <c r="O772" i="1" s="1"/>
  <c r="P771" i="1"/>
  <c r="O771" i="1"/>
  <c r="N771" i="1"/>
  <c r="N770" i="1" s="1"/>
  <c r="M771" i="1"/>
  <c r="M770" i="1" s="1"/>
  <c r="P770" i="1" s="1"/>
  <c r="L771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N756" i="1" s="1"/>
  <c r="P758" i="1"/>
  <c r="O758" i="1"/>
  <c r="M757" i="1"/>
  <c r="P757" i="1" s="1"/>
  <c r="L757" i="1"/>
  <c r="O757" i="1" s="1"/>
  <c r="P756" i="1"/>
  <c r="M756" i="1"/>
  <c r="L756" i="1"/>
  <c r="O756" i="1" s="1"/>
  <c r="P755" i="1"/>
  <c r="O755" i="1"/>
  <c r="N755" i="1"/>
  <c r="M755" i="1"/>
  <c r="M754" i="1" s="1"/>
  <c r="P754" i="1" s="1"/>
  <c r="L755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N739" i="1" s="1"/>
  <c r="P741" i="1"/>
  <c r="O741" i="1"/>
  <c r="M740" i="1"/>
  <c r="P740" i="1" s="1"/>
  <c r="L740" i="1"/>
  <c r="O740" i="1" s="1"/>
  <c r="P739" i="1"/>
  <c r="M739" i="1"/>
  <c r="L739" i="1"/>
  <c r="O739" i="1" s="1"/>
  <c r="P738" i="1"/>
  <c r="O738" i="1"/>
  <c r="N738" i="1"/>
  <c r="M738" i="1"/>
  <c r="M737" i="1" s="1"/>
  <c r="P737" i="1" s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L687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K673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L657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1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P555" i="1" s="1"/>
  <c r="N554" i="1"/>
  <c r="N553" i="1"/>
  <c r="N552" i="1"/>
  <c r="N551" i="1"/>
  <c r="N550" i="1"/>
  <c r="M549" i="1"/>
  <c r="M546" i="1" s="1"/>
  <c r="L549" i="1"/>
  <c r="P548" i="1"/>
  <c r="O548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L526" i="1" s="1"/>
  <c r="P527" i="1"/>
  <c r="O527" i="1"/>
  <c r="N524" i="1"/>
  <c r="M524" i="1"/>
  <c r="L524" i="1"/>
  <c r="O524" i="1" s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M505" i="1"/>
  <c r="P505" i="1" s="1"/>
  <c r="L505" i="1"/>
  <c r="O505" i="1" s="1"/>
  <c r="M504" i="1"/>
  <c r="P504" i="1" s="1"/>
  <c r="L504" i="1"/>
  <c r="O504" i="1" s="1"/>
  <c r="P503" i="1"/>
  <c r="N503" i="1"/>
  <c r="M503" i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M472" i="1"/>
  <c r="L472" i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6" i="1" s="1"/>
  <c r="M444" i="1" s="1"/>
  <c r="L449" i="1"/>
  <c r="L447" i="1" s="1"/>
  <c r="P448" i="1"/>
  <c r="O448" i="1"/>
  <c r="O445" i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M421" i="1" s="1"/>
  <c r="L424" i="1"/>
  <c r="L422" i="1" s="1"/>
  <c r="P423" i="1"/>
  <c r="O423" i="1"/>
  <c r="N420" i="1"/>
  <c r="M420" i="1"/>
  <c r="P420" i="1" s="1"/>
  <c r="L420" i="1"/>
  <c r="J413" i="1"/>
  <c r="I413" i="1"/>
  <c r="J412" i="1"/>
  <c r="J401" i="1" s="1"/>
  <c r="I412" i="1"/>
  <c r="I401" i="1" s="1"/>
  <c r="N410" i="1"/>
  <c r="N408" i="1" s="1"/>
  <c r="M410" i="1"/>
  <c r="M408" i="1" s="1"/>
  <c r="L410" i="1"/>
  <c r="L408" i="1" s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O403" i="1"/>
  <c r="N403" i="1"/>
  <c r="M403" i="1"/>
  <c r="P403" i="1" s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L395" i="1" s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O390" i="1"/>
  <c r="N390" i="1"/>
  <c r="M390" i="1"/>
  <c r="P390" i="1" s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M350" i="1"/>
  <c r="L350" i="1"/>
  <c r="L348" i="1" s="1"/>
  <c r="P349" i="1"/>
  <c r="O349" i="1"/>
  <c r="O346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L323" i="1"/>
  <c r="L321" i="1" s="1"/>
  <c r="P322" i="1"/>
  <c r="O322" i="1"/>
  <c r="N320" i="1"/>
  <c r="M320" i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M282" i="1"/>
  <c r="M280" i="1" s="1"/>
  <c r="L282" i="1"/>
  <c r="L280" i="1" s="1"/>
  <c r="P281" i="1"/>
  <c r="O281" i="1"/>
  <c r="N278" i="1"/>
  <c r="M278" i="1"/>
  <c r="L278" i="1"/>
  <c r="O278" i="1" s="1"/>
  <c r="J271" i="1"/>
  <c r="I271" i="1"/>
  <c r="I260" i="1" s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N262" i="1"/>
  <c r="M262" i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L187" i="1" s="1"/>
  <c r="O187" i="1" s="1"/>
  <c r="P188" i="1"/>
  <c r="O188" i="1"/>
  <c r="N186" i="1"/>
  <c r="N184" i="1" s="1"/>
  <c r="M186" i="1"/>
  <c r="M184" i="1" s="1"/>
  <c r="L186" i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N168" i="1" s="1"/>
  <c r="M170" i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J145" i="1"/>
  <c r="I145" i="1"/>
  <c r="I143" i="1" s="1"/>
  <c r="I131" i="1" s="1"/>
  <c r="J144" i="1"/>
  <c r="I144" i="1"/>
  <c r="J143" i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L135" i="1" s="1"/>
  <c r="P136" i="1"/>
  <c r="O136" i="1"/>
  <c r="O133" i="1"/>
  <c r="N133" i="1"/>
  <c r="M133" i="1"/>
  <c r="P133" i="1" s="1"/>
  <c r="L133" i="1"/>
  <c r="N127" i="1"/>
  <c r="N125" i="1" s="1"/>
  <c r="M127" i="1"/>
  <c r="M125" i="1" s="1"/>
  <c r="L127" i="1"/>
  <c r="P126" i="1"/>
  <c r="O126" i="1"/>
  <c r="N124" i="1"/>
  <c r="N122" i="1" s="1"/>
  <c r="M124" i="1"/>
  <c r="P124" i="1" s="1"/>
  <c r="L124" i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M93" i="1"/>
  <c r="L93" i="1"/>
  <c r="L91" i="1" s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P70" i="1"/>
  <c r="O70" i="1"/>
  <c r="P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N54" i="1"/>
  <c r="M54" i="1"/>
  <c r="P54" i="1" s="1"/>
  <c r="L54" i="1"/>
  <c r="O54" i="1" s="1"/>
  <c r="N49" i="1"/>
  <c r="M49" i="1"/>
  <c r="P49" i="1" s="1"/>
  <c r="L49" i="1"/>
  <c r="O49" i="1" s="1"/>
  <c r="P48" i="1"/>
  <c r="O48" i="1"/>
  <c r="N46" i="1"/>
  <c r="M46" i="1"/>
  <c r="M44" i="1" s="1"/>
  <c r="L46" i="1"/>
  <c r="P45" i="1"/>
  <c r="O45" i="1"/>
  <c r="P42" i="1"/>
  <c r="O42" i="1"/>
  <c r="N42" i="1"/>
  <c r="M42" i="1"/>
  <c r="L42" i="1"/>
  <c r="N36" i="1"/>
  <c r="M36" i="1"/>
  <c r="P36" i="1" s="1"/>
  <c r="N35" i="1"/>
  <c r="M35" i="1"/>
  <c r="P35" i="1" s="1"/>
  <c r="L35" i="1"/>
  <c r="O35" i="1" s="1"/>
  <c r="N34" i="1"/>
  <c r="O32" i="1"/>
  <c r="N32" i="1"/>
  <c r="N29" i="1" s="1"/>
  <c r="M32" i="1"/>
  <c r="L32" i="1"/>
  <c r="M29" i="1"/>
  <c r="P29" i="1" s="1"/>
  <c r="L29" i="1"/>
  <c r="O29" i="1" s="1"/>
  <c r="P25" i="1"/>
  <c r="O25" i="1"/>
  <c r="N25" i="1"/>
  <c r="N15" i="1" s="1"/>
  <c r="M25" i="1"/>
  <c r="L25" i="1"/>
  <c r="N22" i="1"/>
  <c r="M22" i="1"/>
  <c r="P22" i="1" s="1"/>
  <c r="L22" i="1"/>
  <c r="O22" i="1" s="1"/>
  <c r="N19" i="1"/>
  <c r="M15" i="1"/>
  <c r="P15" i="1" s="1"/>
  <c r="L15" i="1"/>
  <c r="O15" i="1" s="1"/>
  <c r="N12" i="1"/>
  <c r="L454" i="2" l="1"/>
  <c r="O454" i="2" s="1"/>
  <c r="O68" i="15"/>
  <c r="L629" i="14"/>
  <c r="O629" i="14" s="1"/>
  <c r="L34" i="14"/>
  <c r="O34" i="14" s="1"/>
  <c r="M422" i="12"/>
  <c r="P422" i="12" s="1"/>
  <c r="L629" i="15"/>
  <c r="O629" i="15" s="1"/>
  <c r="P151" i="15"/>
  <c r="O149" i="15"/>
  <c r="K174" i="15"/>
  <c r="L786" i="15"/>
  <c r="O786" i="15" s="1"/>
  <c r="O88" i="15"/>
  <c r="M402" i="12"/>
  <c r="P402" i="12" s="1"/>
  <c r="O328" i="15"/>
  <c r="M277" i="11"/>
  <c r="P277" i="11" s="1"/>
  <c r="M419" i="12"/>
  <c r="P419" i="12" s="1"/>
  <c r="P183" i="13"/>
  <c r="O345" i="13"/>
  <c r="P279" i="15"/>
  <c r="P472" i="13"/>
  <c r="P347" i="14"/>
  <c r="P167" i="15"/>
  <c r="P391" i="15"/>
  <c r="O43" i="11"/>
  <c r="P183" i="14"/>
  <c r="O43" i="13"/>
  <c r="O328" i="14"/>
  <c r="P330" i="14"/>
  <c r="M261" i="15"/>
  <c r="P261" i="15" s="1"/>
  <c r="O317" i="15"/>
  <c r="K364" i="15"/>
  <c r="O330" i="14"/>
  <c r="P168" i="15"/>
  <c r="L34" i="13"/>
  <c r="O34" i="13" s="1"/>
  <c r="O183" i="13"/>
  <c r="O546" i="15"/>
  <c r="P90" i="15"/>
  <c r="L477" i="2"/>
  <c r="O477" i="2" s="1"/>
  <c r="O90" i="15"/>
  <c r="O43" i="15"/>
  <c r="P347" i="15"/>
  <c r="P317" i="15"/>
  <c r="O55" i="15"/>
  <c r="P351" i="15"/>
  <c r="P55" i="15"/>
  <c r="P181" i="15"/>
  <c r="P183" i="15"/>
  <c r="M467" i="13"/>
  <c r="P467" i="13" s="1"/>
  <c r="P526" i="15"/>
  <c r="O544" i="15"/>
  <c r="N24" i="15"/>
  <c r="N165" i="15"/>
  <c r="P165" i="15" s="1"/>
  <c r="L30" i="15"/>
  <c r="L28" i="15" s="1"/>
  <c r="O28" i="15" s="1"/>
  <c r="L34" i="15"/>
  <c r="O34" i="15" s="1"/>
  <c r="O69" i="15"/>
  <c r="P298" i="15"/>
  <c r="M525" i="15"/>
  <c r="M523" i="15" s="1"/>
  <c r="P138" i="15"/>
  <c r="P53" i="15"/>
  <c r="L119" i="15"/>
  <c r="O119" i="15" s="1"/>
  <c r="K417" i="15"/>
  <c r="P68" i="15"/>
  <c r="P90" i="11"/>
  <c r="P347" i="13"/>
  <c r="P328" i="10"/>
  <c r="L685" i="13"/>
  <c r="O685" i="13" s="1"/>
  <c r="O33" i="14"/>
  <c r="L31" i="15"/>
  <c r="O31" i="15" s="1"/>
  <c r="O21" i="15"/>
  <c r="O56" i="15"/>
  <c r="O151" i="15"/>
  <c r="O261" i="15"/>
  <c r="O263" i="15"/>
  <c r="P528" i="15"/>
  <c r="O135" i="15"/>
  <c r="L544" i="12"/>
  <c r="O544" i="12" s="1"/>
  <c r="K131" i="15"/>
  <c r="P66" i="15"/>
  <c r="L402" i="15"/>
  <c r="O402" i="15" s="1"/>
  <c r="M277" i="13"/>
  <c r="P277" i="13" s="1"/>
  <c r="L786" i="14"/>
  <c r="O786" i="14" s="1"/>
  <c r="N20" i="15"/>
  <c r="N18" i="15" s="1"/>
  <c r="K417" i="14"/>
  <c r="P330" i="15"/>
  <c r="N277" i="15"/>
  <c r="O277" i="15" s="1"/>
  <c r="M470" i="13"/>
  <c r="P470" i="13" s="1"/>
  <c r="I418" i="14"/>
  <c r="K418" i="14" s="1"/>
  <c r="M33" i="14"/>
  <c r="M31" i="14" s="1"/>
  <c r="P31" i="14" s="1"/>
  <c r="P549" i="15"/>
  <c r="M470" i="15"/>
  <c r="P470" i="15" s="1"/>
  <c r="P472" i="15"/>
  <c r="O421" i="14"/>
  <c r="O331" i="14"/>
  <c r="O347" i="13"/>
  <c r="M547" i="15"/>
  <c r="P547" i="15" s="1"/>
  <c r="P546" i="15"/>
  <c r="M544" i="15"/>
  <c r="P544" i="15" s="1"/>
  <c r="O134" i="15"/>
  <c r="N132" i="15"/>
  <c r="P404" i="15"/>
  <c r="M402" i="15"/>
  <c r="P402" i="15" s="1"/>
  <c r="P424" i="12"/>
  <c r="L315" i="14"/>
  <c r="O315" i="14" s="1"/>
  <c r="M66" i="14"/>
  <c r="P66" i="14" s="1"/>
  <c r="P184" i="15"/>
  <c r="O300" i="15"/>
  <c r="M345" i="13"/>
  <c r="P345" i="13" s="1"/>
  <c r="O422" i="14"/>
  <c r="M277" i="14"/>
  <c r="P277" i="14" s="1"/>
  <c r="L467" i="15"/>
  <c r="O467" i="15" s="1"/>
  <c r="P300" i="15"/>
  <c r="K143" i="15"/>
  <c r="O330" i="15"/>
  <c r="L277" i="14"/>
  <c r="O277" i="14" s="1"/>
  <c r="L13" i="15"/>
  <c r="L11" i="15" s="1"/>
  <c r="L20" i="15"/>
  <c r="M315" i="12"/>
  <c r="P315" i="12" s="1"/>
  <c r="P151" i="14"/>
  <c r="L16" i="14"/>
  <c r="L14" i="14" s="1"/>
  <c r="O181" i="14"/>
  <c r="L315" i="15"/>
  <c r="O315" i="15" s="1"/>
  <c r="O347" i="15"/>
  <c r="O279" i="15"/>
  <c r="P134" i="15"/>
  <c r="L66" i="13"/>
  <c r="O66" i="13" s="1"/>
  <c r="O467" i="14"/>
  <c r="M24" i="14"/>
  <c r="K522" i="15"/>
  <c r="P328" i="15"/>
  <c r="O23" i="15"/>
  <c r="K433" i="15"/>
  <c r="O298" i="15"/>
  <c r="P469" i="15"/>
  <c r="M467" i="15"/>
  <c r="P467" i="15" s="1"/>
  <c r="L31" i="13"/>
  <c r="O31" i="13" s="1"/>
  <c r="M181" i="14"/>
  <c r="P181" i="14" s="1"/>
  <c r="L132" i="14"/>
  <c r="O132" i="14" s="1"/>
  <c r="K364" i="14"/>
  <c r="O546" i="14"/>
  <c r="K434" i="15"/>
  <c r="I418" i="15"/>
  <c r="K418" i="15" s="1"/>
  <c r="O12" i="15"/>
  <c r="L9" i="15"/>
  <c r="L523" i="15"/>
  <c r="L41" i="15"/>
  <c r="K537" i="15"/>
  <c r="O167" i="15"/>
  <c r="L165" i="15"/>
  <c r="M149" i="15"/>
  <c r="P149" i="15" s="1"/>
  <c r="I64" i="15"/>
  <c r="K64" i="15" s="1"/>
  <c r="K76" i="15"/>
  <c r="N345" i="15"/>
  <c r="P345" i="15" s="1"/>
  <c r="O168" i="15"/>
  <c r="P43" i="15"/>
  <c r="M41" i="15"/>
  <c r="L66" i="15"/>
  <c r="O66" i="15" s="1"/>
  <c r="O687" i="15"/>
  <c r="L685" i="15"/>
  <c r="O685" i="15" s="1"/>
  <c r="L444" i="15"/>
  <c r="O444" i="15" s="1"/>
  <c r="O446" i="15"/>
  <c r="K237" i="15"/>
  <c r="I226" i="15"/>
  <c r="N28" i="15"/>
  <c r="I65" i="15"/>
  <c r="K65" i="15" s="1"/>
  <c r="K77" i="15"/>
  <c r="P280" i="15"/>
  <c r="O280" i="15"/>
  <c r="P26" i="15"/>
  <c r="M16" i="15"/>
  <c r="M632" i="13"/>
  <c r="P632" i="13" s="1"/>
  <c r="P348" i="14"/>
  <c r="K559" i="14"/>
  <c r="P26" i="14"/>
  <c r="N523" i="15"/>
  <c r="P23" i="15"/>
  <c r="M20" i="15"/>
  <c r="M21" i="15"/>
  <c r="P21" i="15" s="1"/>
  <c r="M24" i="15"/>
  <c r="N414" i="15"/>
  <c r="O26" i="14"/>
  <c r="K433" i="14"/>
  <c r="P446" i="15"/>
  <c r="M444" i="15"/>
  <c r="P444" i="15" s="1"/>
  <c r="L53" i="15"/>
  <c r="O53" i="15" s="1"/>
  <c r="O391" i="15"/>
  <c r="L389" i="15"/>
  <c r="O389" i="15" s="1"/>
  <c r="L24" i="15"/>
  <c r="O26" i="15"/>
  <c r="L16" i="15"/>
  <c r="N13" i="15"/>
  <c r="M315" i="15"/>
  <c r="P315" i="15" s="1"/>
  <c r="O238" i="15"/>
  <c r="L227" i="15"/>
  <c r="O422" i="15"/>
  <c r="O526" i="15"/>
  <c r="M119" i="15"/>
  <c r="P119" i="15" s="1"/>
  <c r="M88" i="15"/>
  <c r="P88" i="15" s="1"/>
  <c r="O183" i="15"/>
  <c r="L181" i="15"/>
  <c r="O181" i="15" s="1"/>
  <c r="O421" i="15"/>
  <c r="L419" i="15"/>
  <c r="P424" i="15"/>
  <c r="M421" i="15"/>
  <c r="M33" i="15"/>
  <c r="M422" i="15"/>
  <c r="P422" i="15" s="1"/>
  <c r="O19" i="15"/>
  <c r="N14" i="15"/>
  <c r="N9" i="15"/>
  <c r="O33" i="15"/>
  <c r="N21" i="14"/>
  <c r="P21" i="14" s="1"/>
  <c r="O657" i="14"/>
  <c r="L655" i="14"/>
  <c r="O655" i="14" s="1"/>
  <c r="L119" i="9"/>
  <c r="O119" i="9" s="1"/>
  <c r="L402" i="14"/>
  <c r="O402" i="14" s="1"/>
  <c r="K364" i="13"/>
  <c r="M402" i="13"/>
  <c r="P402" i="13" s="1"/>
  <c r="L30" i="14"/>
  <c r="O30" i="14" s="1"/>
  <c r="P53" i="14"/>
  <c r="P55" i="14"/>
  <c r="L119" i="14"/>
  <c r="O119" i="14" s="1"/>
  <c r="M315" i="14"/>
  <c r="P315" i="14" s="1"/>
  <c r="M547" i="14"/>
  <c r="P547" i="14" s="1"/>
  <c r="P549" i="14"/>
  <c r="O348" i="11"/>
  <c r="M298" i="12"/>
  <c r="P298" i="12" s="1"/>
  <c r="M631" i="13"/>
  <c r="P631" i="13" s="1"/>
  <c r="P331" i="14"/>
  <c r="L629" i="12"/>
  <c r="O629" i="12" s="1"/>
  <c r="P167" i="13"/>
  <c r="P68" i="13"/>
  <c r="O300" i="13"/>
  <c r="K522" i="13"/>
  <c r="K537" i="13"/>
  <c r="N345" i="14"/>
  <c r="O345" i="14" s="1"/>
  <c r="P391" i="14"/>
  <c r="P41" i="13"/>
  <c r="O347" i="14"/>
  <c r="O68" i="14"/>
  <c r="M119" i="14"/>
  <c r="P119" i="14" s="1"/>
  <c r="P121" i="14"/>
  <c r="L30" i="13"/>
  <c r="L28" i="13" s="1"/>
  <c r="O28" i="13" s="1"/>
  <c r="K433" i="13"/>
  <c r="O469" i="14"/>
  <c r="L24" i="14"/>
  <c r="P328" i="14"/>
  <c r="O91" i="14"/>
  <c r="P404" i="14"/>
  <c r="M402" i="14"/>
  <c r="P402" i="14" s="1"/>
  <c r="K77" i="10"/>
  <c r="O347" i="11"/>
  <c r="M632" i="12"/>
  <c r="P632" i="12" s="1"/>
  <c r="O53" i="12"/>
  <c r="I164" i="13"/>
  <c r="K164" i="13" s="1"/>
  <c r="P300" i="13"/>
  <c r="N298" i="13"/>
  <c r="N37" i="13" s="1"/>
  <c r="O183" i="14"/>
  <c r="O525" i="14"/>
  <c r="L523" i="14"/>
  <c r="O523" i="14" s="1"/>
  <c r="M544" i="14"/>
  <c r="P544" i="14" s="1"/>
  <c r="L685" i="14"/>
  <c r="O685" i="14" s="1"/>
  <c r="P263" i="14"/>
  <c r="M261" i="14"/>
  <c r="P261" i="14" s="1"/>
  <c r="O391" i="14"/>
  <c r="L389" i="14"/>
  <c r="O389" i="14" s="1"/>
  <c r="L444" i="14"/>
  <c r="O444" i="14" s="1"/>
  <c r="O55" i="12"/>
  <c r="P43" i="13"/>
  <c r="M467" i="14"/>
  <c r="P467" i="14" s="1"/>
  <c r="N419" i="14"/>
  <c r="P43" i="14"/>
  <c r="M41" i="14"/>
  <c r="O55" i="14"/>
  <c r="L53" i="14"/>
  <c r="O53" i="14" s="1"/>
  <c r="O19" i="14"/>
  <c r="N149" i="14"/>
  <c r="P149" i="14" s="1"/>
  <c r="P9" i="14"/>
  <c r="M298" i="14"/>
  <c r="P298" i="14" s="1"/>
  <c r="P29" i="14"/>
  <c r="N9" i="14"/>
  <c r="N11" i="14"/>
  <c r="L20" i="14"/>
  <c r="L13" i="14"/>
  <c r="O23" i="14"/>
  <c r="P315" i="13"/>
  <c r="L149" i="14"/>
  <c r="O149" i="14" s="1"/>
  <c r="O151" i="14"/>
  <c r="O249" i="14"/>
  <c r="L227" i="14"/>
  <c r="O43" i="14"/>
  <c r="L41" i="14"/>
  <c r="K77" i="14"/>
  <c r="I65" i="14"/>
  <c r="K65" i="14" s="1"/>
  <c r="K237" i="14"/>
  <c r="I226" i="14"/>
  <c r="L21" i="14"/>
  <c r="O167" i="14"/>
  <c r="P422" i="14"/>
  <c r="O348" i="14"/>
  <c r="M132" i="14"/>
  <c r="P132" i="14" s="1"/>
  <c r="O90" i="14"/>
  <c r="L88" i="14"/>
  <c r="O88" i="14" s="1"/>
  <c r="M20" i="14"/>
  <c r="P23" i="14"/>
  <c r="O351" i="14"/>
  <c r="O165" i="14"/>
  <c r="P167" i="14"/>
  <c r="N16" i="14"/>
  <c r="P16" i="14" s="1"/>
  <c r="N24" i="14"/>
  <c r="M119" i="11"/>
  <c r="P119" i="11" s="1"/>
  <c r="L181" i="13"/>
  <c r="O181" i="13" s="1"/>
  <c r="P421" i="14"/>
  <c r="M419" i="14"/>
  <c r="P165" i="14"/>
  <c r="M88" i="14"/>
  <c r="P88" i="14" s="1"/>
  <c r="P90" i="14"/>
  <c r="I64" i="14"/>
  <c r="K64" i="14" s="1"/>
  <c r="K76" i="14"/>
  <c r="O29" i="14"/>
  <c r="L298" i="14"/>
  <c r="O298" i="14" s="1"/>
  <c r="O300" i="14"/>
  <c r="L9" i="14"/>
  <c r="O12" i="14"/>
  <c r="O263" i="14"/>
  <c r="L261" i="14"/>
  <c r="O261" i="14" s="1"/>
  <c r="N20" i="14"/>
  <c r="N18" i="14" s="1"/>
  <c r="P88" i="13"/>
  <c r="P90" i="13"/>
  <c r="O55" i="13"/>
  <c r="L298" i="12"/>
  <c r="O298" i="12" s="1"/>
  <c r="L41" i="13"/>
  <c r="O41" i="13" s="1"/>
  <c r="L277" i="13"/>
  <c r="O277" i="13" s="1"/>
  <c r="L389" i="12"/>
  <c r="O389" i="12" s="1"/>
  <c r="O167" i="12"/>
  <c r="O167" i="13"/>
  <c r="L165" i="12"/>
  <c r="O165" i="12" s="1"/>
  <c r="L629" i="13"/>
  <c r="O629" i="13" s="1"/>
  <c r="O261" i="13"/>
  <c r="M658" i="13"/>
  <c r="P658" i="13" s="1"/>
  <c r="P660" i="13"/>
  <c r="L227" i="12"/>
  <c r="I417" i="13"/>
  <c r="K417" i="13" s="1"/>
  <c r="O317" i="13"/>
  <c r="M181" i="13"/>
  <c r="P181" i="13" s="1"/>
  <c r="O53" i="13"/>
  <c r="L149" i="13"/>
  <c r="O149" i="13" s="1"/>
  <c r="O134" i="13"/>
  <c r="O263" i="13"/>
  <c r="O391" i="11"/>
  <c r="O134" i="12"/>
  <c r="L119" i="13"/>
  <c r="O119" i="13" s="1"/>
  <c r="L544" i="7"/>
  <c r="O544" i="7" s="1"/>
  <c r="O525" i="11"/>
  <c r="L315" i="12"/>
  <c r="O315" i="12" s="1"/>
  <c r="L655" i="13"/>
  <c r="O655" i="13" s="1"/>
  <c r="K434" i="10"/>
  <c r="O263" i="12"/>
  <c r="P43" i="12"/>
  <c r="P328" i="13"/>
  <c r="O132" i="13"/>
  <c r="M526" i="13"/>
  <c r="P526" i="13" s="1"/>
  <c r="P528" i="13"/>
  <c r="M525" i="13"/>
  <c r="O88" i="13"/>
  <c r="I64" i="13"/>
  <c r="K64" i="13" s="1"/>
  <c r="K76" i="13"/>
  <c r="M402" i="10"/>
  <c r="P402" i="10" s="1"/>
  <c r="M315" i="11"/>
  <c r="P315" i="11" s="1"/>
  <c r="L31" i="12"/>
  <c r="O31" i="12" s="1"/>
  <c r="O525" i="13"/>
  <c r="L523" i="13"/>
  <c r="O523" i="13" s="1"/>
  <c r="P330" i="13"/>
  <c r="P347" i="12"/>
  <c r="L34" i="12"/>
  <c r="O34" i="12" s="1"/>
  <c r="O181" i="12"/>
  <c r="L13" i="12"/>
  <c r="L11" i="12" s="1"/>
  <c r="O328" i="13"/>
  <c r="L389" i="13"/>
  <c r="O389" i="13" s="1"/>
  <c r="O90" i="13"/>
  <c r="N21" i="13"/>
  <c r="M655" i="13"/>
  <c r="P655" i="13" s="1"/>
  <c r="O330" i="13"/>
  <c r="L467" i="13"/>
  <c r="O467" i="13" s="1"/>
  <c r="P317" i="13"/>
  <c r="M261" i="12"/>
  <c r="P261" i="12" s="1"/>
  <c r="K174" i="12"/>
  <c r="P183" i="12"/>
  <c r="O261" i="12"/>
  <c r="P91" i="13"/>
  <c r="P41" i="12"/>
  <c r="N10" i="13"/>
  <c r="O404" i="13"/>
  <c r="L402" i="13"/>
  <c r="O402" i="13" s="1"/>
  <c r="P121" i="13"/>
  <c r="M119" i="13"/>
  <c r="P119" i="13" s="1"/>
  <c r="O419" i="13"/>
  <c r="L34" i="11"/>
  <c r="O34" i="11" s="1"/>
  <c r="P167" i="11"/>
  <c r="O44" i="11"/>
  <c r="P545" i="13"/>
  <c r="L315" i="13"/>
  <c r="O315" i="13" s="1"/>
  <c r="O165" i="13"/>
  <c r="P391" i="13"/>
  <c r="M389" i="13"/>
  <c r="P389" i="13" s="1"/>
  <c r="N11" i="13"/>
  <c r="N9" i="13"/>
  <c r="K237" i="13"/>
  <c r="I226" i="13"/>
  <c r="M132" i="13"/>
  <c r="P132" i="13" s="1"/>
  <c r="P134" i="13"/>
  <c r="O446" i="13"/>
  <c r="L444" i="13"/>
  <c r="O444" i="13" s="1"/>
  <c r="N20" i="13"/>
  <c r="N18" i="13" s="1"/>
  <c r="M402" i="11"/>
  <c r="P402" i="11" s="1"/>
  <c r="O183" i="12"/>
  <c r="P549" i="13"/>
  <c r="M546" i="13"/>
  <c r="P546" i="13" s="1"/>
  <c r="M547" i="13"/>
  <c r="P547" i="13" s="1"/>
  <c r="O26" i="13"/>
  <c r="L16" i="13"/>
  <c r="L24" i="13"/>
  <c r="P151" i="13"/>
  <c r="M149" i="13"/>
  <c r="P149" i="13" s="1"/>
  <c r="P55" i="13"/>
  <c r="M53" i="13"/>
  <c r="I131" i="13"/>
  <c r="K131" i="13" s="1"/>
  <c r="K143" i="13"/>
  <c r="P9" i="13"/>
  <c r="M165" i="13"/>
  <c r="P165" i="13" s="1"/>
  <c r="L786" i="5"/>
  <c r="O786" i="5" s="1"/>
  <c r="P449" i="13"/>
  <c r="M446" i="13"/>
  <c r="M447" i="13"/>
  <c r="P447" i="13" s="1"/>
  <c r="K559" i="13"/>
  <c r="I543" i="13"/>
  <c r="K543" i="13" s="1"/>
  <c r="L20" i="13"/>
  <c r="L21" i="13"/>
  <c r="O23" i="13"/>
  <c r="L13" i="13"/>
  <c r="N24" i="13"/>
  <c r="P23" i="13"/>
  <c r="M20" i="13"/>
  <c r="M21" i="13"/>
  <c r="O165" i="11"/>
  <c r="O43" i="12"/>
  <c r="P424" i="13"/>
  <c r="M422" i="13"/>
  <c r="P422" i="13" s="1"/>
  <c r="M33" i="13"/>
  <c r="M421" i="13"/>
  <c r="I418" i="13"/>
  <c r="K418" i="13" s="1"/>
  <c r="K434" i="13"/>
  <c r="O546" i="13"/>
  <c r="L544" i="13"/>
  <c r="O544" i="13" s="1"/>
  <c r="P263" i="13"/>
  <c r="M261" i="13"/>
  <c r="P261" i="13" s="1"/>
  <c r="I65" i="13"/>
  <c r="K65" i="13" s="1"/>
  <c r="K77" i="13"/>
  <c r="L227" i="13"/>
  <c r="O238" i="13"/>
  <c r="P26" i="13"/>
  <c r="M16" i="13"/>
  <c r="M24" i="13"/>
  <c r="P43" i="10"/>
  <c r="M149" i="12"/>
  <c r="P149" i="12" s="1"/>
  <c r="M132" i="12"/>
  <c r="P132" i="12" s="1"/>
  <c r="L34" i="10"/>
  <c r="O34" i="10" s="1"/>
  <c r="O90" i="10"/>
  <c r="L419" i="12"/>
  <c r="O419" i="12" s="1"/>
  <c r="L298" i="10"/>
  <c r="O298" i="10" s="1"/>
  <c r="M629" i="12"/>
  <c r="P629" i="12" s="1"/>
  <c r="P547" i="9"/>
  <c r="L389" i="10"/>
  <c r="O389" i="10" s="1"/>
  <c r="O33" i="11"/>
  <c r="M119" i="12"/>
  <c r="P119" i="12" s="1"/>
  <c r="P41" i="9"/>
  <c r="P660" i="9"/>
  <c r="O298" i="9"/>
  <c r="M149" i="11"/>
  <c r="P149" i="11" s="1"/>
  <c r="L30" i="12"/>
  <c r="O30" i="12" s="1"/>
  <c r="O121" i="12"/>
  <c r="L119" i="12"/>
  <c r="O119" i="12" s="1"/>
  <c r="P181" i="9"/>
  <c r="L786" i="12"/>
  <c r="O786" i="12" s="1"/>
  <c r="P56" i="12"/>
  <c r="O183" i="5"/>
  <c r="K174" i="10"/>
  <c r="M655" i="11"/>
  <c r="P655" i="11" s="1"/>
  <c r="P300" i="11"/>
  <c r="P55" i="11"/>
  <c r="L20" i="12"/>
  <c r="L18" i="12" s="1"/>
  <c r="L21" i="12"/>
  <c r="L277" i="11"/>
  <c r="O277" i="11" s="1"/>
  <c r="O330" i="11"/>
  <c r="P55" i="12"/>
  <c r="M421" i="9"/>
  <c r="P421" i="9" s="1"/>
  <c r="L467" i="11"/>
  <c r="O467" i="11" s="1"/>
  <c r="L30" i="11"/>
  <c r="O30" i="11" s="1"/>
  <c r="L132" i="11"/>
  <c r="O132" i="11" s="1"/>
  <c r="K77" i="11"/>
  <c r="K76" i="11"/>
  <c r="O167" i="11"/>
  <c r="P634" i="12"/>
  <c r="L149" i="12"/>
  <c r="O149" i="12" s="1"/>
  <c r="L277" i="12"/>
  <c r="O277" i="12" s="1"/>
  <c r="O279" i="12"/>
  <c r="P90" i="12"/>
  <c r="O279" i="10"/>
  <c r="O404" i="11"/>
  <c r="P546" i="12"/>
  <c r="M544" i="12"/>
  <c r="P544" i="12" s="1"/>
  <c r="P167" i="12"/>
  <c r="M165" i="12"/>
  <c r="P165" i="12" s="1"/>
  <c r="O68" i="12"/>
  <c r="L66" i="12"/>
  <c r="O66" i="12" s="1"/>
  <c r="P88" i="12"/>
  <c r="O36" i="6"/>
  <c r="O31" i="11"/>
  <c r="O657" i="12"/>
  <c r="L655" i="12"/>
  <c r="O655" i="12" s="1"/>
  <c r="K364" i="12"/>
  <c r="M149" i="10"/>
  <c r="P149" i="10" s="1"/>
  <c r="O90" i="11"/>
  <c r="I180" i="12"/>
  <c r="K180" i="12" s="1"/>
  <c r="M66" i="12"/>
  <c r="P66" i="12" s="1"/>
  <c r="P68" i="12"/>
  <c r="P181" i="12"/>
  <c r="M24" i="11"/>
  <c r="M277" i="12"/>
  <c r="P277" i="12" s="1"/>
  <c r="P330" i="12"/>
  <c r="O330" i="12"/>
  <c r="M469" i="12"/>
  <c r="P472" i="12"/>
  <c r="M470" i="12"/>
  <c r="P470" i="12" s="1"/>
  <c r="P53" i="12"/>
  <c r="P9" i="12"/>
  <c r="I64" i="10"/>
  <c r="K64" i="10" s="1"/>
  <c r="L444" i="11"/>
  <c r="O444" i="11" s="1"/>
  <c r="M389" i="11"/>
  <c r="P389" i="11" s="1"/>
  <c r="K77" i="12"/>
  <c r="I65" i="12"/>
  <c r="K65" i="12" s="1"/>
  <c r="P29" i="12"/>
  <c r="L402" i="12"/>
  <c r="O402" i="12" s="1"/>
  <c r="M389" i="12"/>
  <c r="P389" i="12" s="1"/>
  <c r="O29" i="12"/>
  <c r="L523" i="12"/>
  <c r="O523" i="12" s="1"/>
  <c r="L685" i="12"/>
  <c r="O685" i="12" s="1"/>
  <c r="K433" i="12"/>
  <c r="I417" i="12"/>
  <c r="K417" i="12" s="1"/>
  <c r="M446" i="12"/>
  <c r="P449" i="12"/>
  <c r="M447" i="12"/>
  <c r="P447" i="12" s="1"/>
  <c r="M33" i="12"/>
  <c r="P15" i="12"/>
  <c r="N328" i="12"/>
  <c r="N16" i="12"/>
  <c r="N14" i="12" s="1"/>
  <c r="N24" i="12"/>
  <c r="O90" i="12"/>
  <c r="L88" i="12"/>
  <c r="M21" i="12"/>
  <c r="P23" i="12"/>
  <c r="M20" i="12"/>
  <c r="O12" i="12"/>
  <c r="L9" i="12"/>
  <c r="K76" i="12"/>
  <c r="I64" i="12"/>
  <c r="K64" i="12" s="1"/>
  <c r="P44" i="12"/>
  <c r="P132" i="9"/>
  <c r="K434" i="12"/>
  <c r="I418" i="12"/>
  <c r="K418" i="12" s="1"/>
  <c r="L24" i="12"/>
  <c r="N345" i="12"/>
  <c r="P345" i="12" s="1"/>
  <c r="O347" i="12"/>
  <c r="O444" i="12"/>
  <c r="P26" i="12"/>
  <c r="M24" i="12"/>
  <c r="M16" i="12"/>
  <c r="N20" i="12"/>
  <c r="N18" i="12" s="1"/>
  <c r="N21" i="12"/>
  <c r="N13" i="12"/>
  <c r="N11" i="12" s="1"/>
  <c r="O23" i="12"/>
  <c r="P331" i="12"/>
  <c r="O331" i="12"/>
  <c r="O26" i="12"/>
  <c r="L16" i="12"/>
  <c r="L14" i="12" s="1"/>
  <c r="P184" i="12"/>
  <c r="N9" i="12"/>
  <c r="O15" i="12"/>
  <c r="O41" i="12"/>
  <c r="O263" i="10"/>
  <c r="L467" i="10"/>
  <c r="O467" i="10" s="1"/>
  <c r="P26" i="11"/>
  <c r="P183" i="11"/>
  <c r="O181" i="10"/>
  <c r="O181" i="11"/>
  <c r="P261" i="11"/>
  <c r="L786" i="11"/>
  <c r="O786" i="11" s="1"/>
  <c r="P66" i="9"/>
  <c r="M24" i="10"/>
  <c r="K417" i="10"/>
  <c r="M88" i="11"/>
  <c r="P88" i="11" s="1"/>
  <c r="O183" i="8"/>
  <c r="N261" i="10"/>
  <c r="O261" i="10" s="1"/>
  <c r="P263" i="11"/>
  <c r="L389" i="7"/>
  <c r="O389" i="7" s="1"/>
  <c r="L655" i="11"/>
  <c r="O655" i="11" s="1"/>
  <c r="O421" i="11"/>
  <c r="P331" i="11"/>
  <c r="L523" i="8"/>
  <c r="O523" i="8" s="1"/>
  <c r="M165" i="11"/>
  <c r="P165" i="11" s="1"/>
  <c r="L88" i="11"/>
  <c r="O88" i="11" s="1"/>
  <c r="M149" i="8"/>
  <c r="P149" i="8" s="1"/>
  <c r="L34" i="9"/>
  <c r="O34" i="9" s="1"/>
  <c r="L149" i="10"/>
  <c r="O149" i="10" s="1"/>
  <c r="L655" i="10"/>
  <c r="O655" i="10" s="1"/>
  <c r="P184" i="10"/>
  <c r="O132" i="9"/>
  <c r="L88" i="10"/>
  <c r="O88" i="10" s="1"/>
  <c r="P134" i="9"/>
  <c r="M298" i="10"/>
  <c r="P298" i="10" s="1"/>
  <c r="O167" i="10"/>
  <c r="K433" i="10"/>
  <c r="O183" i="11"/>
  <c r="O631" i="11"/>
  <c r="P181" i="11"/>
  <c r="K143" i="11"/>
  <c r="I131" i="11"/>
  <c r="K131" i="11" s="1"/>
  <c r="M422" i="11"/>
  <c r="P422" i="11" s="1"/>
  <c r="P424" i="11"/>
  <c r="M421" i="11"/>
  <c r="M419" i="11" s="1"/>
  <c r="M444" i="8"/>
  <c r="P444" i="8" s="1"/>
  <c r="L315" i="9"/>
  <c r="O315" i="9" s="1"/>
  <c r="L629" i="10"/>
  <c r="O629" i="10" s="1"/>
  <c r="P549" i="11"/>
  <c r="M546" i="11"/>
  <c r="P546" i="11" s="1"/>
  <c r="M547" i="11"/>
  <c r="P547" i="11" s="1"/>
  <c r="M33" i="11"/>
  <c r="M13" i="11" s="1"/>
  <c r="K237" i="11"/>
  <c r="I226" i="11"/>
  <c r="P631" i="11"/>
  <c r="P43" i="11"/>
  <c r="M41" i="11"/>
  <c r="P330" i="11"/>
  <c r="M328" i="11"/>
  <c r="N9" i="11"/>
  <c r="L13" i="11"/>
  <c r="L11" i="11" s="1"/>
  <c r="L21" i="11"/>
  <c r="L20" i="11"/>
  <c r="O23" i="11"/>
  <c r="O317" i="11"/>
  <c r="L315" i="11"/>
  <c r="O315" i="11" s="1"/>
  <c r="P12" i="11"/>
  <c r="M9" i="11"/>
  <c r="O12" i="11"/>
  <c r="L9" i="11"/>
  <c r="P298" i="9"/>
  <c r="M277" i="10"/>
  <c r="P277" i="10" s="1"/>
  <c r="O168" i="10"/>
  <c r="O300" i="11"/>
  <c r="L298" i="11"/>
  <c r="O298" i="11" s="1"/>
  <c r="P29" i="11"/>
  <c r="N419" i="11"/>
  <c r="L53" i="11"/>
  <c r="O53" i="11" s="1"/>
  <c r="O55" i="11"/>
  <c r="M629" i="11"/>
  <c r="P629" i="11" s="1"/>
  <c r="O151" i="11"/>
  <c r="L149" i="11"/>
  <c r="O149" i="11" s="1"/>
  <c r="L41" i="11"/>
  <c r="L119" i="11"/>
  <c r="O119" i="11" s="1"/>
  <c r="O121" i="11"/>
  <c r="P53" i="11"/>
  <c r="K433" i="11"/>
  <c r="I417" i="11"/>
  <c r="K417" i="11" s="1"/>
  <c r="P545" i="11"/>
  <c r="I164" i="11"/>
  <c r="K164" i="11" s="1"/>
  <c r="K174" i="11"/>
  <c r="P134" i="11"/>
  <c r="M132" i="11"/>
  <c r="P132" i="11" s="1"/>
  <c r="P348" i="11"/>
  <c r="P469" i="11"/>
  <c r="M467" i="11"/>
  <c r="O301" i="9"/>
  <c r="L786" i="10"/>
  <c r="O786" i="10" s="1"/>
  <c r="M315" i="10"/>
  <c r="P315" i="10" s="1"/>
  <c r="K559" i="11"/>
  <c r="I543" i="11"/>
  <c r="K543" i="11" s="1"/>
  <c r="P347" i="11"/>
  <c r="L227" i="11"/>
  <c r="N345" i="11"/>
  <c r="O68" i="11"/>
  <c r="L66" i="11"/>
  <c r="O66" i="11" s="1"/>
  <c r="O26" i="11"/>
  <c r="L16" i="11"/>
  <c r="L14" i="11" s="1"/>
  <c r="P23" i="11"/>
  <c r="M20" i="11"/>
  <c r="L685" i="11"/>
  <c r="O685" i="11" s="1"/>
  <c r="I418" i="11"/>
  <c r="K418" i="11" s="1"/>
  <c r="K434" i="11"/>
  <c r="K364" i="11"/>
  <c r="O263" i="11"/>
  <c r="L261" i="11"/>
  <c r="O261" i="11" s="1"/>
  <c r="N24" i="11"/>
  <c r="N16" i="11"/>
  <c r="N328" i="11"/>
  <c r="O328" i="11" s="1"/>
  <c r="N20" i="11"/>
  <c r="N18" i="11" s="1"/>
  <c r="N13" i="11"/>
  <c r="N21" i="11"/>
  <c r="P21" i="11" s="1"/>
  <c r="M66" i="11"/>
  <c r="P66" i="11" s="1"/>
  <c r="O15" i="11"/>
  <c r="L24" i="11"/>
  <c r="O279" i="8"/>
  <c r="P328" i="8"/>
  <c r="K364" i="10"/>
  <c r="K77" i="9"/>
  <c r="O183" i="10"/>
  <c r="I65" i="8"/>
  <c r="K65" i="8" s="1"/>
  <c r="P300" i="9"/>
  <c r="O328" i="9"/>
  <c r="P330" i="9"/>
  <c r="M315" i="9"/>
  <c r="P315" i="9" s="1"/>
  <c r="P351" i="10"/>
  <c r="L402" i="9"/>
  <c r="O402" i="9" s="1"/>
  <c r="P424" i="9"/>
  <c r="M657" i="9"/>
  <c r="M655" i="9" s="1"/>
  <c r="P655" i="9" s="1"/>
  <c r="O263" i="9"/>
  <c r="O135" i="9"/>
  <c r="O347" i="10"/>
  <c r="L119" i="10"/>
  <c r="O119" i="10" s="1"/>
  <c r="M546" i="9"/>
  <c r="M544" i="9" s="1"/>
  <c r="P544" i="9" s="1"/>
  <c r="O55" i="9"/>
  <c r="P347" i="10"/>
  <c r="P345" i="10"/>
  <c r="M328" i="9"/>
  <c r="P328" i="9" s="1"/>
  <c r="M470" i="10"/>
  <c r="P470" i="10" s="1"/>
  <c r="M469" i="10"/>
  <c r="P472" i="10"/>
  <c r="M119" i="9"/>
  <c r="P119" i="9" s="1"/>
  <c r="P68" i="10"/>
  <c r="M66" i="10"/>
  <c r="P66" i="10" s="1"/>
  <c r="K417" i="9"/>
  <c r="O43" i="10"/>
  <c r="P449" i="8"/>
  <c r="L544" i="9"/>
  <c r="O544" i="9" s="1"/>
  <c r="M88" i="10"/>
  <c r="P88" i="10" s="1"/>
  <c r="P90" i="10"/>
  <c r="L165" i="10"/>
  <c r="O165" i="10" s="1"/>
  <c r="P134" i="10"/>
  <c r="M132" i="10"/>
  <c r="P132" i="10" s="1"/>
  <c r="L544" i="10"/>
  <c r="O544" i="10" s="1"/>
  <c r="M547" i="10"/>
  <c r="P547" i="10" s="1"/>
  <c r="P549" i="10"/>
  <c r="M546" i="10"/>
  <c r="L119" i="7"/>
  <c r="O119" i="7" s="1"/>
  <c r="L34" i="8"/>
  <c r="O34" i="8" s="1"/>
  <c r="M261" i="8"/>
  <c r="P261" i="8" s="1"/>
  <c r="M402" i="9"/>
  <c r="P402" i="9" s="1"/>
  <c r="K76" i="9"/>
  <c r="O404" i="10"/>
  <c r="L402" i="10"/>
  <c r="O402" i="10" s="1"/>
  <c r="P55" i="10"/>
  <c r="O23" i="10"/>
  <c r="L20" i="10"/>
  <c r="L13" i="10"/>
  <c r="L21" i="10"/>
  <c r="O331" i="10"/>
  <c r="P29" i="10"/>
  <c r="O53" i="10"/>
  <c r="O525" i="10"/>
  <c r="L523" i="10"/>
  <c r="O523" i="10" s="1"/>
  <c r="O421" i="10"/>
  <c r="L419" i="10"/>
  <c r="O55" i="10"/>
  <c r="K364" i="7"/>
  <c r="L467" i="9"/>
  <c r="O467" i="9" s="1"/>
  <c r="M389" i="10"/>
  <c r="P389" i="10" s="1"/>
  <c r="P121" i="10"/>
  <c r="M119" i="10"/>
  <c r="N24" i="10"/>
  <c r="O24" i="10" s="1"/>
  <c r="N16" i="10"/>
  <c r="L132" i="10"/>
  <c r="O132" i="10" s="1"/>
  <c r="O134" i="10"/>
  <c r="P330" i="10"/>
  <c r="M261" i="10"/>
  <c r="P261" i="10" s="1"/>
  <c r="P26" i="10"/>
  <c r="P446" i="10"/>
  <c r="M444" i="10"/>
  <c r="P444" i="10" s="1"/>
  <c r="K248" i="10"/>
  <c r="I226" i="10"/>
  <c r="P167" i="10"/>
  <c r="M165" i="10"/>
  <c r="P165" i="10" s="1"/>
  <c r="O167" i="8"/>
  <c r="O328" i="10"/>
  <c r="N20" i="10"/>
  <c r="N18" i="10" s="1"/>
  <c r="N13" i="10"/>
  <c r="N21" i="10"/>
  <c r="P21" i="10" s="1"/>
  <c r="P53" i="10"/>
  <c r="I131" i="10"/>
  <c r="K131" i="10" s="1"/>
  <c r="K143" i="10"/>
  <c r="L315" i="10"/>
  <c r="O315" i="10" s="1"/>
  <c r="L66" i="10"/>
  <c r="O66" i="10" s="1"/>
  <c r="O68" i="10"/>
  <c r="L555" i="2"/>
  <c r="O555" i="2" s="1"/>
  <c r="M14" i="10"/>
  <c r="P15" i="10"/>
  <c r="M9" i="10"/>
  <c r="O41" i="7"/>
  <c r="P167" i="9"/>
  <c r="M181" i="10"/>
  <c r="P181" i="10" s="1"/>
  <c r="P183" i="10"/>
  <c r="O26" i="10"/>
  <c r="L16" i="10"/>
  <c r="L30" i="10"/>
  <c r="O33" i="10"/>
  <c r="O12" i="10"/>
  <c r="L9" i="10"/>
  <c r="L345" i="10"/>
  <c r="O345" i="10" s="1"/>
  <c r="O238" i="10"/>
  <c r="L227" i="10"/>
  <c r="O687" i="8"/>
  <c r="L685" i="10"/>
  <c r="O685" i="10" s="1"/>
  <c r="L444" i="10"/>
  <c r="O444" i="10" s="1"/>
  <c r="M20" i="10"/>
  <c r="P23" i="10"/>
  <c r="M421" i="10"/>
  <c r="P424" i="10"/>
  <c r="M422" i="10"/>
  <c r="P422" i="10" s="1"/>
  <c r="M33" i="10"/>
  <c r="O330" i="10"/>
  <c r="N41" i="10"/>
  <c r="K76" i="7"/>
  <c r="L419" i="8"/>
  <c r="O419" i="8" s="1"/>
  <c r="O300" i="9"/>
  <c r="O345" i="8"/>
  <c r="P43" i="7"/>
  <c r="O183" i="9"/>
  <c r="O421" i="9"/>
  <c r="P549" i="9"/>
  <c r="I418" i="8"/>
  <c r="K418" i="8" s="1"/>
  <c r="P351" i="9"/>
  <c r="L227" i="8"/>
  <c r="P183" i="9"/>
  <c r="M20" i="9"/>
  <c r="M18" i="9" s="1"/>
  <c r="I226" i="9"/>
  <c r="P90" i="4"/>
  <c r="O90" i="9"/>
  <c r="L389" i="9"/>
  <c r="O389" i="9" s="1"/>
  <c r="L20" i="9"/>
  <c r="L18" i="9" s="1"/>
  <c r="O43" i="9"/>
  <c r="O347" i="9"/>
  <c r="L315" i="4"/>
  <c r="O315" i="4" s="1"/>
  <c r="O134" i="4"/>
  <c r="O345" i="7"/>
  <c r="O66" i="9"/>
  <c r="P279" i="9"/>
  <c r="M277" i="9"/>
  <c r="P277" i="9" s="1"/>
  <c r="M24" i="8"/>
  <c r="O90" i="8"/>
  <c r="L685" i="9"/>
  <c r="O685" i="9" s="1"/>
  <c r="K364" i="9"/>
  <c r="L41" i="9"/>
  <c r="O41" i="9" s="1"/>
  <c r="P55" i="9"/>
  <c r="M447" i="9"/>
  <c r="P447" i="9" s="1"/>
  <c r="M446" i="9"/>
  <c r="M444" i="9" s="1"/>
  <c r="P43" i="9"/>
  <c r="P68" i="9"/>
  <c r="P90" i="7"/>
  <c r="O168" i="8"/>
  <c r="P347" i="9"/>
  <c r="N53" i="9"/>
  <c r="O53" i="9" s="1"/>
  <c r="M149" i="7"/>
  <c r="P149" i="7" s="1"/>
  <c r="O263" i="8"/>
  <c r="M315" i="8"/>
  <c r="P315" i="8" s="1"/>
  <c r="O658" i="9"/>
  <c r="O134" i="9"/>
  <c r="N261" i="9"/>
  <c r="O261" i="9" s="1"/>
  <c r="L165" i="9"/>
  <c r="O165" i="9" s="1"/>
  <c r="O167" i="9"/>
  <c r="L523" i="9"/>
  <c r="O523" i="9" s="1"/>
  <c r="M149" i="9"/>
  <c r="P149" i="9" s="1"/>
  <c r="K433" i="9"/>
  <c r="N13" i="8"/>
  <c r="N11" i="8" s="1"/>
  <c r="O238" i="9"/>
  <c r="L227" i="9"/>
  <c r="K559" i="9"/>
  <c r="I543" i="9"/>
  <c r="K543" i="9" s="1"/>
  <c r="L181" i="5"/>
  <c r="O181" i="5" s="1"/>
  <c r="M315" i="5"/>
  <c r="P315" i="5" s="1"/>
  <c r="M41" i="7"/>
  <c r="P41" i="7" s="1"/>
  <c r="M66" i="7"/>
  <c r="P66" i="7" s="1"/>
  <c r="L298" i="8"/>
  <c r="O298" i="8" s="1"/>
  <c r="P41" i="8"/>
  <c r="M66" i="8"/>
  <c r="P66" i="8" s="1"/>
  <c r="N345" i="9"/>
  <c r="O345" i="9" s="1"/>
  <c r="M345" i="9"/>
  <c r="L149" i="9"/>
  <c r="O149" i="9" s="1"/>
  <c r="O68" i="9"/>
  <c r="O330" i="9"/>
  <c r="P391" i="9"/>
  <c r="M389" i="9"/>
  <c r="P389" i="9" s="1"/>
  <c r="I418" i="9"/>
  <c r="K418" i="9" s="1"/>
  <c r="K434" i="9"/>
  <c r="L629" i="9"/>
  <c r="O629" i="9" s="1"/>
  <c r="P658" i="9"/>
  <c r="P19" i="9"/>
  <c r="K143" i="9"/>
  <c r="I131" i="9"/>
  <c r="K131" i="9" s="1"/>
  <c r="L402" i="8"/>
  <c r="O402" i="8" s="1"/>
  <c r="L119" i="8"/>
  <c r="O119" i="8" s="1"/>
  <c r="P43" i="8"/>
  <c r="L31" i="9"/>
  <c r="O31" i="9" s="1"/>
  <c r="O33" i="9"/>
  <c r="L30" i="9"/>
  <c r="O30" i="9" s="1"/>
  <c r="N20" i="9"/>
  <c r="N18" i="9" s="1"/>
  <c r="N13" i="9"/>
  <c r="N21" i="9"/>
  <c r="P21" i="9" s="1"/>
  <c r="O23" i="9"/>
  <c r="O23" i="7"/>
  <c r="O446" i="9"/>
  <c r="N444" i="9"/>
  <c r="L24" i="9"/>
  <c r="O26" i="9"/>
  <c r="L16" i="9"/>
  <c r="O16" i="9" s="1"/>
  <c r="O29" i="9"/>
  <c r="M261" i="9"/>
  <c r="P261" i="9" s="1"/>
  <c r="P90" i="9"/>
  <c r="N88" i="9"/>
  <c r="P88" i="9" s="1"/>
  <c r="O15" i="9"/>
  <c r="O330" i="8"/>
  <c r="L9" i="9"/>
  <c r="O181" i="9"/>
  <c r="P26" i="9"/>
  <c r="M16" i="9"/>
  <c r="M24" i="9"/>
  <c r="N24" i="9"/>
  <c r="P165" i="9"/>
  <c r="P184" i="9"/>
  <c r="L655" i="8"/>
  <c r="O655" i="8" s="1"/>
  <c r="L629" i="8"/>
  <c r="O629" i="8" s="1"/>
  <c r="K364" i="8"/>
  <c r="O444" i="9"/>
  <c r="L277" i="9"/>
  <c r="O277" i="9" s="1"/>
  <c r="O279" i="9"/>
  <c r="N414" i="9"/>
  <c r="O419" i="9"/>
  <c r="P301" i="9"/>
  <c r="P23" i="9"/>
  <c r="N14" i="9"/>
  <c r="N9" i="9"/>
  <c r="P472" i="9"/>
  <c r="M470" i="9"/>
  <c r="P470" i="9" s="1"/>
  <c r="M469" i="9"/>
  <c r="P91" i="9"/>
  <c r="M33" i="9"/>
  <c r="L13" i="9"/>
  <c r="P134" i="5"/>
  <c r="M277" i="7"/>
  <c r="P277" i="7" s="1"/>
  <c r="L13" i="7"/>
  <c r="L11" i="7" s="1"/>
  <c r="M119" i="7"/>
  <c r="P119" i="7" s="1"/>
  <c r="O167" i="7"/>
  <c r="O469" i="8"/>
  <c r="L444" i="8"/>
  <c r="O444" i="8" s="1"/>
  <c r="O788" i="8"/>
  <c r="L786" i="8"/>
  <c r="O786" i="8" s="1"/>
  <c r="L149" i="5"/>
  <c r="O149" i="5" s="1"/>
  <c r="O53" i="6"/>
  <c r="P263" i="7"/>
  <c r="L149" i="8"/>
  <c r="O149" i="8" s="1"/>
  <c r="M132" i="8"/>
  <c r="P132" i="8" s="1"/>
  <c r="O404" i="6"/>
  <c r="P55" i="6"/>
  <c r="P68" i="6"/>
  <c r="P26" i="8"/>
  <c r="N24" i="7"/>
  <c r="O24" i="7" s="1"/>
  <c r="P300" i="7"/>
  <c r="O328" i="8"/>
  <c r="L523" i="7"/>
  <c r="O523" i="7" s="1"/>
  <c r="L66" i="6"/>
  <c r="O66" i="6" s="1"/>
  <c r="O36" i="7"/>
  <c r="N88" i="7"/>
  <c r="P88" i="7" s="1"/>
  <c r="O55" i="8"/>
  <c r="N88" i="8"/>
  <c r="O88" i="8" s="1"/>
  <c r="O317" i="8"/>
  <c r="L315" i="8"/>
  <c r="O315" i="8" s="1"/>
  <c r="P391" i="8"/>
  <c r="M389" i="8"/>
  <c r="P389" i="8" s="1"/>
  <c r="I164" i="7"/>
  <c r="K164" i="7" s="1"/>
  <c r="M402" i="8"/>
  <c r="P402" i="8" s="1"/>
  <c r="P404" i="8"/>
  <c r="O33" i="8"/>
  <c r="L30" i="8"/>
  <c r="O30" i="8" s="1"/>
  <c r="O687" i="6"/>
  <c r="I180" i="8"/>
  <c r="K180" i="8" s="1"/>
  <c r="P183" i="8"/>
  <c r="M181" i="8"/>
  <c r="P181" i="8" s="1"/>
  <c r="P167" i="8"/>
  <c r="I64" i="6"/>
  <c r="K64" i="6" s="1"/>
  <c r="L277" i="6"/>
  <c r="O277" i="6" s="1"/>
  <c r="M132" i="7"/>
  <c r="P132" i="7" s="1"/>
  <c r="P167" i="7"/>
  <c r="N165" i="7"/>
  <c r="P165" i="7" s="1"/>
  <c r="O53" i="7"/>
  <c r="M119" i="8"/>
  <c r="P119" i="8" s="1"/>
  <c r="M687" i="8"/>
  <c r="P690" i="8"/>
  <c r="O261" i="6"/>
  <c r="L315" i="6"/>
  <c r="O315" i="6" s="1"/>
  <c r="M389" i="7"/>
  <c r="P389" i="7" s="1"/>
  <c r="I64" i="8"/>
  <c r="K64" i="8" s="1"/>
  <c r="N165" i="8"/>
  <c r="P165" i="8" s="1"/>
  <c r="O9" i="8"/>
  <c r="P23" i="4"/>
  <c r="O657" i="6"/>
  <c r="J417" i="8"/>
  <c r="K417" i="8" s="1"/>
  <c r="K433" i="8"/>
  <c r="P330" i="8"/>
  <c r="K559" i="8"/>
  <c r="I543" i="8"/>
  <c r="K543" i="8" s="1"/>
  <c r="P348" i="8"/>
  <c r="O348" i="8"/>
  <c r="P351" i="8"/>
  <c r="O351" i="8"/>
  <c r="N53" i="8"/>
  <c r="M467" i="8"/>
  <c r="P467" i="8" s="1"/>
  <c r="O43" i="8"/>
  <c r="L41" i="8"/>
  <c r="M21" i="8"/>
  <c r="P21" i="8" s="1"/>
  <c r="P23" i="8"/>
  <c r="M20" i="8"/>
  <c r="M18" i="8" s="1"/>
  <c r="P19" i="8"/>
  <c r="M14" i="8"/>
  <c r="P55" i="8"/>
  <c r="N414" i="8"/>
  <c r="O134" i="8"/>
  <c r="L132" i="8"/>
  <c r="O132" i="8" s="1"/>
  <c r="O43" i="7"/>
  <c r="P545" i="8"/>
  <c r="P345" i="8"/>
  <c r="O68" i="8"/>
  <c r="L66" i="8"/>
  <c r="O66" i="8" s="1"/>
  <c r="P12" i="8"/>
  <c r="M9" i="8"/>
  <c r="P424" i="8"/>
  <c r="M421" i="8"/>
  <c r="M422" i="8"/>
  <c r="P422" i="8" s="1"/>
  <c r="M33" i="8"/>
  <c r="O467" i="8"/>
  <c r="P300" i="8"/>
  <c r="M298" i="8"/>
  <c r="P298" i="8" s="1"/>
  <c r="O391" i="8"/>
  <c r="L389" i="8"/>
  <c r="O389" i="8" s="1"/>
  <c r="N261" i="8"/>
  <c r="O261" i="8" s="1"/>
  <c r="P90" i="8"/>
  <c r="M88" i="8"/>
  <c r="O29" i="8"/>
  <c r="O685" i="6"/>
  <c r="P263" i="5"/>
  <c r="L629" i="7"/>
  <c r="O629" i="7" s="1"/>
  <c r="P55" i="7"/>
  <c r="P347" i="8"/>
  <c r="O347" i="8"/>
  <c r="P549" i="8"/>
  <c r="M546" i="8"/>
  <c r="P546" i="8" s="1"/>
  <c r="M547" i="8"/>
  <c r="P547" i="8" s="1"/>
  <c r="P279" i="8"/>
  <c r="M277" i="8"/>
  <c r="P277" i="8" s="1"/>
  <c r="N16" i="8"/>
  <c r="N14" i="8" s="1"/>
  <c r="N24" i="8"/>
  <c r="L181" i="8"/>
  <c r="O181" i="8" s="1"/>
  <c r="O15" i="8"/>
  <c r="O26" i="8"/>
  <c r="L16" i="8"/>
  <c r="L24" i="8"/>
  <c r="O23" i="8"/>
  <c r="L20" i="8"/>
  <c r="L13" i="8"/>
  <c r="L21" i="8"/>
  <c r="O21" i="8" s="1"/>
  <c r="N20" i="8"/>
  <c r="N18" i="8" s="1"/>
  <c r="P348" i="7"/>
  <c r="O183" i="6"/>
  <c r="L132" i="6"/>
  <c r="O132" i="6" s="1"/>
  <c r="O687" i="7"/>
  <c r="L66" i="7"/>
  <c r="O66" i="7" s="1"/>
  <c r="M277" i="6"/>
  <c r="P277" i="6" s="1"/>
  <c r="O55" i="7"/>
  <c r="O43" i="6"/>
  <c r="K433" i="7"/>
  <c r="P43" i="5"/>
  <c r="L444" i="6"/>
  <c r="O444" i="6" s="1"/>
  <c r="M119" i="6"/>
  <c r="P119" i="6" s="1"/>
  <c r="L227" i="7"/>
  <c r="K143" i="5"/>
  <c r="O121" i="5"/>
  <c r="P183" i="7"/>
  <c r="O347" i="7"/>
  <c r="I418" i="5"/>
  <c r="K418" i="5" s="1"/>
  <c r="M629" i="5"/>
  <c r="P629" i="5" s="1"/>
  <c r="M298" i="6"/>
  <c r="P298" i="6" s="1"/>
  <c r="M149" i="6"/>
  <c r="P149" i="6" s="1"/>
  <c r="P167" i="6"/>
  <c r="N14" i="7"/>
  <c r="O263" i="7"/>
  <c r="I417" i="7"/>
  <c r="K417" i="7" s="1"/>
  <c r="P345" i="7"/>
  <c r="O317" i="7"/>
  <c r="L315" i="7"/>
  <c r="O315" i="7" s="1"/>
  <c r="O134" i="7"/>
  <c r="L132" i="7"/>
  <c r="O132" i="7" s="1"/>
  <c r="L31" i="5"/>
  <c r="O31" i="5" s="1"/>
  <c r="P90" i="6"/>
  <c r="P347" i="7"/>
  <c r="L31" i="7"/>
  <c r="O31" i="7" s="1"/>
  <c r="L261" i="7"/>
  <c r="O261" i="7" s="1"/>
  <c r="O469" i="7"/>
  <c r="L467" i="7"/>
  <c r="O467" i="7" s="1"/>
  <c r="O183" i="7"/>
  <c r="P404" i="7"/>
  <c r="M402" i="7"/>
  <c r="P402" i="7" s="1"/>
  <c r="O328" i="6"/>
  <c r="P328" i="7"/>
  <c r="P91" i="7"/>
  <c r="O168" i="7"/>
  <c r="L149" i="7"/>
  <c r="O149" i="7" s="1"/>
  <c r="N181" i="7"/>
  <c r="O181" i="7" s="1"/>
  <c r="M470" i="7"/>
  <c r="P470" i="7" s="1"/>
  <c r="M469" i="7"/>
  <c r="P472" i="7"/>
  <c r="L88" i="7"/>
  <c r="O90" i="7"/>
  <c r="P317" i="7"/>
  <c r="M315" i="7"/>
  <c r="P315" i="7" s="1"/>
  <c r="O279" i="7"/>
  <c r="L277" i="7"/>
  <c r="O277" i="7" s="1"/>
  <c r="O55" i="5"/>
  <c r="I65" i="7"/>
  <c r="K65" i="7" s="1"/>
  <c r="K77" i="7"/>
  <c r="I65" i="6"/>
  <c r="K65" i="6" s="1"/>
  <c r="O330" i="7"/>
  <c r="M422" i="7"/>
  <c r="P422" i="7" s="1"/>
  <c r="M421" i="7"/>
  <c r="O330" i="4"/>
  <c r="O43" i="5"/>
  <c r="O44" i="7"/>
  <c r="P328" i="6"/>
  <c r="O421" i="7"/>
  <c r="L419" i="7"/>
  <c r="P660" i="7"/>
  <c r="M657" i="7"/>
  <c r="M658" i="7"/>
  <c r="P658" i="7" s="1"/>
  <c r="N20" i="7"/>
  <c r="N18" i="7" s="1"/>
  <c r="N13" i="7"/>
  <c r="N21" i="7"/>
  <c r="O21" i="7" s="1"/>
  <c r="P23" i="7"/>
  <c r="M20" i="7"/>
  <c r="M21" i="7"/>
  <c r="P545" i="7"/>
  <c r="P449" i="7"/>
  <c r="M446" i="7"/>
  <c r="M33" i="7"/>
  <c r="M13" i="7" s="1"/>
  <c r="M447" i="7"/>
  <c r="P447" i="7" s="1"/>
  <c r="K559" i="7"/>
  <c r="I543" i="7"/>
  <c r="K543" i="7" s="1"/>
  <c r="P15" i="7"/>
  <c r="O328" i="7"/>
  <c r="P330" i="7"/>
  <c r="K669" i="7"/>
  <c r="J654" i="7"/>
  <c r="K654" i="7" s="1"/>
  <c r="O330" i="6"/>
  <c r="I418" i="7"/>
  <c r="K418" i="7" s="1"/>
  <c r="K434" i="7"/>
  <c r="P9" i="7"/>
  <c r="O15" i="7"/>
  <c r="L16" i="7"/>
  <c r="O16" i="7" s="1"/>
  <c r="O26" i="7"/>
  <c r="M132" i="6"/>
  <c r="P132" i="6" s="1"/>
  <c r="O44" i="6"/>
  <c r="M685" i="7"/>
  <c r="P685" i="7" s="1"/>
  <c r="P44" i="7"/>
  <c r="O300" i="7"/>
  <c r="L298" i="7"/>
  <c r="O298" i="7" s="1"/>
  <c r="O184" i="7"/>
  <c r="K248" i="7"/>
  <c r="I226" i="7"/>
  <c r="O91" i="7"/>
  <c r="P549" i="7"/>
  <c r="M546" i="7"/>
  <c r="P546" i="7" s="1"/>
  <c r="M547" i="7"/>
  <c r="P547" i="7" s="1"/>
  <c r="O29" i="7"/>
  <c r="L9" i="7"/>
  <c r="O404" i="7"/>
  <c r="L402" i="7"/>
  <c r="O402" i="7" s="1"/>
  <c r="L20" i="7"/>
  <c r="N31" i="7"/>
  <c r="K143" i="7"/>
  <c r="I131" i="7"/>
  <c r="K131" i="7" s="1"/>
  <c r="P29" i="7"/>
  <c r="P26" i="7"/>
  <c r="M16" i="7"/>
  <c r="P16" i="7" s="1"/>
  <c r="M24" i="7"/>
  <c r="P53" i="7"/>
  <c r="L30" i="7"/>
  <c r="O30" i="7" s="1"/>
  <c r="O33" i="7"/>
  <c r="N28" i="7"/>
  <c r="O167" i="5"/>
  <c r="M688" i="6"/>
  <c r="P688" i="6" s="1"/>
  <c r="P687" i="6"/>
  <c r="L31" i="6"/>
  <c r="O31" i="6" s="1"/>
  <c r="O55" i="6"/>
  <c r="O298" i="5"/>
  <c r="N20" i="5"/>
  <c r="N18" i="5" s="1"/>
  <c r="O547" i="6"/>
  <c r="P88" i="6"/>
  <c r="P56" i="5"/>
  <c r="P690" i="6"/>
  <c r="M444" i="4"/>
  <c r="P444" i="4" s="1"/>
  <c r="L444" i="5"/>
  <c r="O444" i="5" s="1"/>
  <c r="L227" i="6"/>
  <c r="P317" i="6"/>
  <c r="L119" i="4"/>
  <c r="O119" i="4" s="1"/>
  <c r="L444" i="4"/>
  <c r="O444" i="4" s="1"/>
  <c r="K417" i="5"/>
  <c r="O300" i="5"/>
  <c r="O56" i="5"/>
  <c r="O632" i="6"/>
  <c r="M20" i="4"/>
  <c r="M18" i="4" s="1"/>
  <c r="M53" i="6"/>
  <c r="P53" i="6" s="1"/>
  <c r="M261" i="6"/>
  <c r="P261" i="6" s="1"/>
  <c r="P165" i="6"/>
  <c r="M544" i="4"/>
  <c r="P544" i="4" s="1"/>
  <c r="P330" i="6"/>
  <c r="O347" i="3"/>
  <c r="P330" i="5"/>
  <c r="L66" i="5"/>
  <c r="O66" i="5" s="1"/>
  <c r="N119" i="5"/>
  <c r="O119" i="5" s="1"/>
  <c r="P298" i="5"/>
  <c r="P55" i="5"/>
  <c r="N41" i="6"/>
  <c r="O41" i="6" s="1"/>
  <c r="L30" i="6"/>
  <c r="O30" i="6" s="1"/>
  <c r="M277" i="5"/>
  <c r="P277" i="5" s="1"/>
  <c r="P53" i="5"/>
  <c r="L13" i="4"/>
  <c r="L11" i="4" s="1"/>
  <c r="M629" i="6"/>
  <c r="P629" i="6" s="1"/>
  <c r="K364" i="4"/>
  <c r="P183" i="4"/>
  <c r="O41" i="4"/>
  <c r="P348" i="6"/>
  <c r="O300" i="6"/>
  <c r="L298" i="6"/>
  <c r="O298" i="6" s="1"/>
  <c r="J417" i="6"/>
  <c r="K417" i="6" s="1"/>
  <c r="K433" i="6"/>
  <c r="P29" i="6"/>
  <c r="K76" i="4"/>
  <c r="O632" i="5"/>
  <c r="L277" i="5"/>
  <c r="O277" i="5" s="1"/>
  <c r="P121" i="5"/>
  <c r="M389" i="5"/>
  <c r="P389" i="5" s="1"/>
  <c r="P424" i="6"/>
  <c r="M421" i="6"/>
  <c r="M33" i="6"/>
  <c r="M13" i="6" s="1"/>
  <c r="M422" i="6"/>
  <c r="P422" i="6" s="1"/>
  <c r="L419" i="6"/>
  <c r="O347" i="6"/>
  <c r="L165" i="6"/>
  <c r="O165" i="6" s="1"/>
  <c r="O167" i="6"/>
  <c r="M16" i="6"/>
  <c r="M14" i="6" s="1"/>
  <c r="P26" i="6"/>
  <c r="O23" i="6"/>
  <c r="L20" i="6"/>
  <c r="L13" i="6"/>
  <c r="P632" i="6"/>
  <c r="L389" i="6"/>
  <c r="O389" i="6" s="1"/>
  <c r="O631" i="6"/>
  <c r="O151" i="6"/>
  <c r="L149" i="6"/>
  <c r="O149" i="6" s="1"/>
  <c r="L119" i="6"/>
  <c r="O119" i="6" s="1"/>
  <c r="O9" i="6"/>
  <c r="P300" i="5"/>
  <c r="N165" i="5"/>
  <c r="O165" i="5" s="1"/>
  <c r="K364" i="6"/>
  <c r="O544" i="6"/>
  <c r="M20" i="6"/>
  <c r="P23" i="6"/>
  <c r="M21" i="6"/>
  <c r="P391" i="6"/>
  <c r="M389" i="6"/>
  <c r="P389" i="6" s="1"/>
  <c r="O263" i="6"/>
  <c r="I180" i="6"/>
  <c r="K180" i="6" s="1"/>
  <c r="L523" i="6"/>
  <c r="O523" i="6" s="1"/>
  <c r="M389" i="4"/>
  <c r="P389" i="4" s="1"/>
  <c r="P685" i="6"/>
  <c r="M402" i="6"/>
  <c r="P402" i="6" s="1"/>
  <c r="O546" i="6"/>
  <c r="O351" i="6"/>
  <c r="P9" i="6"/>
  <c r="O469" i="6"/>
  <c r="L467" i="6"/>
  <c r="O467" i="6" s="1"/>
  <c r="N20" i="6"/>
  <c r="N18" i="6" s="1"/>
  <c r="N13" i="6"/>
  <c r="N11" i="6" s="1"/>
  <c r="N21" i="6"/>
  <c r="O21" i="6" s="1"/>
  <c r="K434" i="3"/>
  <c r="P19" i="6"/>
  <c r="N181" i="6"/>
  <c r="O181" i="6" s="1"/>
  <c r="P183" i="6"/>
  <c r="O29" i="6"/>
  <c r="P43" i="6"/>
  <c r="P347" i="6"/>
  <c r="N345" i="6"/>
  <c r="P345" i="6" s="1"/>
  <c r="O26" i="6"/>
  <c r="L16" i="6"/>
  <c r="O347" i="5"/>
  <c r="K559" i="6"/>
  <c r="I418" i="6"/>
  <c r="K418" i="6" s="1"/>
  <c r="K434" i="6"/>
  <c r="N16" i="6"/>
  <c r="N14" i="6" s="1"/>
  <c r="N24" i="6"/>
  <c r="O24" i="6" s="1"/>
  <c r="M41" i="6"/>
  <c r="N9" i="6"/>
  <c r="P15" i="6"/>
  <c r="N544" i="6"/>
  <c r="P544" i="6" s="1"/>
  <c r="M469" i="6"/>
  <c r="P472" i="6"/>
  <c r="M470" i="6"/>
  <c r="P470" i="6" s="1"/>
  <c r="O90" i="6"/>
  <c r="L88" i="6"/>
  <c r="O88" i="6" s="1"/>
  <c r="L34" i="4"/>
  <c r="O34" i="4" s="1"/>
  <c r="O469" i="4"/>
  <c r="O263" i="4"/>
  <c r="P345" i="4"/>
  <c r="L655" i="5"/>
  <c r="O655" i="5" s="1"/>
  <c r="O330" i="5"/>
  <c r="O263" i="5"/>
  <c r="P167" i="5"/>
  <c r="O467" i="4"/>
  <c r="I226" i="4"/>
  <c r="I180" i="4" s="1"/>
  <c r="K180" i="4" s="1"/>
  <c r="P167" i="4"/>
  <c r="P261" i="5"/>
  <c r="L402" i="5"/>
  <c r="O402" i="5" s="1"/>
  <c r="L53" i="5"/>
  <c r="O53" i="5" s="1"/>
  <c r="N345" i="5"/>
  <c r="P345" i="5" s="1"/>
  <c r="P167" i="3"/>
  <c r="L227" i="5"/>
  <c r="K77" i="5"/>
  <c r="P469" i="3"/>
  <c r="O263" i="3"/>
  <c r="M119" i="4"/>
  <c r="P119" i="4" s="1"/>
  <c r="L544" i="5"/>
  <c r="O544" i="5" s="1"/>
  <c r="M66" i="5"/>
  <c r="P66" i="5" s="1"/>
  <c r="M470" i="3"/>
  <c r="P470" i="3" s="1"/>
  <c r="P472" i="3"/>
  <c r="P55" i="3"/>
  <c r="I131" i="4"/>
  <c r="K131" i="4" s="1"/>
  <c r="P279" i="3"/>
  <c r="P347" i="5"/>
  <c r="I226" i="5"/>
  <c r="O525" i="5"/>
  <c r="L523" i="5"/>
  <c r="O523" i="5" s="1"/>
  <c r="N328" i="5"/>
  <c r="L315" i="5"/>
  <c r="O315" i="5" s="1"/>
  <c r="O317" i="5"/>
  <c r="K76" i="5"/>
  <c r="I64" i="5"/>
  <c r="K64" i="5" s="1"/>
  <c r="M132" i="5"/>
  <c r="P132" i="5" s="1"/>
  <c r="O90" i="5"/>
  <c r="L389" i="5"/>
  <c r="O389" i="5" s="1"/>
  <c r="O391" i="5"/>
  <c r="P151" i="5"/>
  <c r="M149" i="5"/>
  <c r="P149" i="5" s="1"/>
  <c r="P15" i="5"/>
  <c r="L34" i="5"/>
  <c r="O34" i="5" s="1"/>
  <c r="O36" i="5"/>
  <c r="O134" i="3"/>
  <c r="L389" i="4"/>
  <c r="O389" i="4" s="1"/>
  <c r="M402" i="5"/>
  <c r="P402" i="5" s="1"/>
  <c r="P29" i="5"/>
  <c r="P183" i="5"/>
  <c r="M181" i="5"/>
  <c r="P181" i="5" s="1"/>
  <c r="P90" i="5"/>
  <c r="O261" i="5"/>
  <c r="O421" i="5"/>
  <c r="L419" i="5"/>
  <c r="N9" i="5"/>
  <c r="O29" i="5"/>
  <c r="P44" i="4"/>
  <c r="K433" i="5"/>
  <c r="O469" i="5"/>
  <c r="K364" i="5"/>
  <c r="P26" i="5"/>
  <c r="M16" i="5"/>
  <c r="P632" i="5"/>
  <c r="N13" i="5"/>
  <c r="L629" i="3"/>
  <c r="O629" i="3" s="1"/>
  <c r="O421" i="4"/>
  <c r="L298" i="4"/>
  <c r="O298" i="4" s="1"/>
  <c r="M30" i="4"/>
  <c r="M28" i="4" s="1"/>
  <c r="P28" i="4" s="1"/>
  <c r="P43" i="4"/>
  <c r="M546" i="5"/>
  <c r="P546" i="5" s="1"/>
  <c r="M547" i="5"/>
  <c r="P547" i="5" s="1"/>
  <c r="P549" i="5"/>
  <c r="P545" i="5"/>
  <c r="K559" i="5"/>
  <c r="I543" i="5"/>
  <c r="K543" i="5" s="1"/>
  <c r="O331" i="5"/>
  <c r="P331" i="5"/>
  <c r="L30" i="5"/>
  <c r="O30" i="5" s="1"/>
  <c r="O134" i="5"/>
  <c r="L132" i="5"/>
  <c r="O132" i="5" s="1"/>
  <c r="P23" i="5"/>
  <c r="M20" i="5"/>
  <c r="M18" i="5" s="1"/>
  <c r="M21" i="5"/>
  <c r="P21" i="5" s="1"/>
  <c r="M419" i="5"/>
  <c r="O264" i="5"/>
  <c r="O138" i="5"/>
  <c r="O26" i="5"/>
  <c r="L16" i="5"/>
  <c r="M41" i="5"/>
  <c r="L24" i="5"/>
  <c r="O41" i="5"/>
  <c r="P330" i="4"/>
  <c r="L629" i="5"/>
  <c r="O629" i="5" s="1"/>
  <c r="O631" i="5"/>
  <c r="N88" i="5"/>
  <c r="O88" i="5" s="1"/>
  <c r="O15" i="5"/>
  <c r="P19" i="5"/>
  <c r="P328" i="4"/>
  <c r="O467" i="5"/>
  <c r="M469" i="5"/>
  <c r="M470" i="5"/>
  <c r="P470" i="5" s="1"/>
  <c r="P472" i="5"/>
  <c r="M33" i="5"/>
  <c r="P351" i="5"/>
  <c r="N16" i="5"/>
  <c r="N14" i="5" s="1"/>
  <c r="N24" i="5"/>
  <c r="P24" i="5" s="1"/>
  <c r="O9" i="5"/>
  <c r="P125" i="5"/>
  <c r="O125" i="5"/>
  <c r="L21" i="5"/>
  <c r="O21" i="5" s="1"/>
  <c r="O23" i="5"/>
  <c r="L13" i="5"/>
  <c r="L20" i="5"/>
  <c r="P12" i="5"/>
  <c r="M9" i="5"/>
  <c r="O19" i="5"/>
  <c r="O184" i="3"/>
  <c r="O31" i="4"/>
  <c r="O55" i="4"/>
  <c r="O43" i="4"/>
  <c r="M402" i="4"/>
  <c r="P402" i="4" s="1"/>
  <c r="N88" i="4"/>
  <c r="P88" i="4" s="1"/>
  <c r="L655" i="4"/>
  <c r="O655" i="4" s="1"/>
  <c r="O657" i="4"/>
  <c r="P183" i="3"/>
  <c r="L30" i="4"/>
  <c r="O30" i="4" s="1"/>
  <c r="M149" i="4"/>
  <c r="P149" i="4" s="1"/>
  <c r="L66" i="4"/>
  <c r="O66" i="4" s="1"/>
  <c r="L21" i="4"/>
  <c r="L629" i="4"/>
  <c r="O629" i="4" s="1"/>
  <c r="O88" i="3"/>
  <c r="O277" i="3"/>
  <c r="P134" i="3"/>
  <c r="O345" i="4"/>
  <c r="K174" i="4"/>
  <c r="L53" i="4"/>
  <c r="O53" i="4" s="1"/>
  <c r="M13" i="4"/>
  <c r="M11" i="4" s="1"/>
  <c r="P55" i="4"/>
  <c r="K174" i="3"/>
  <c r="L20" i="4"/>
  <c r="L18" i="4" s="1"/>
  <c r="P53" i="4"/>
  <c r="P33" i="4"/>
  <c r="M165" i="4"/>
  <c r="P165" i="4" s="1"/>
  <c r="P301" i="3"/>
  <c r="M66" i="4"/>
  <c r="P66" i="4" s="1"/>
  <c r="N14" i="4"/>
  <c r="N24" i="4"/>
  <c r="O347" i="4"/>
  <c r="O279" i="3"/>
  <c r="O135" i="3"/>
  <c r="N181" i="4"/>
  <c r="P181" i="4" s="1"/>
  <c r="P347" i="4"/>
  <c r="L328" i="4"/>
  <c r="O328" i="4" s="1"/>
  <c r="O788" i="4"/>
  <c r="L786" i="4"/>
  <c r="O786" i="4" s="1"/>
  <c r="P279" i="4"/>
  <c r="M277" i="4"/>
  <c r="P277" i="4" s="1"/>
  <c r="M41" i="4"/>
  <c r="P41" i="4" s="1"/>
  <c r="L227" i="4"/>
  <c r="O546" i="4"/>
  <c r="L149" i="4"/>
  <c r="O149" i="4" s="1"/>
  <c r="O264" i="3"/>
  <c r="L34" i="3"/>
  <c r="O34" i="3" s="1"/>
  <c r="O525" i="4"/>
  <c r="L523" i="4"/>
  <c r="O523" i="4" s="1"/>
  <c r="L402" i="4"/>
  <c r="O402" i="4" s="1"/>
  <c r="O90" i="4"/>
  <c r="L88" i="4"/>
  <c r="O183" i="4"/>
  <c r="L181" i="4"/>
  <c r="P469" i="4"/>
  <c r="M467" i="4"/>
  <c r="P467" i="4" s="1"/>
  <c r="O15" i="4"/>
  <c r="O547" i="3"/>
  <c r="O301" i="3"/>
  <c r="P300" i="3"/>
  <c r="P421" i="4"/>
  <c r="M419" i="4"/>
  <c r="N30" i="4"/>
  <c r="N28" i="4" s="1"/>
  <c r="O33" i="4"/>
  <c r="M24" i="4"/>
  <c r="P26" i="4"/>
  <c r="M16" i="4"/>
  <c r="P29" i="4"/>
  <c r="O23" i="4"/>
  <c r="J417" i="4"/>
  <c r="K417" i="4" s="1"/>
  <c r="K433" i="4"/>
  <c r="N419" i="4"/>
  <c r="N414" i="4" s="1"/>
  <c r="P285" i="2"/>
  <c r="L261" i="3"/>
  <c r="O261" i="3" s="1"/>
  <c r="L165" i="3"/>
  <c r="O165" i="3" s="1"/>
  <c r="P56" i="3"/>
  <c r="L119" i="3"/>
  <c r="O119" i="3" s="1"/>
  <c r="O26" i="4"/>
  <c r="L16" i="4"/>
  <c r="O16" i="4" s="1"/>
  <c r="O167" i="4"/>
  <c r="L165" i="4"/>
  <c r="O165" i="4" s="1"/>
  <c r="N20" i="4"/>
  <c r="N18" i="4" s="1"/>
  <c r="N13" i="4"/>
  <c r="N21" i="4"/>
  <c r="P263" i="4"/>
  <c r="N261" i="4"/>
  <c r="O261" i="4" s="1"/>
  <c r="O29" i="4"/>
  <c r="P31" i="4"/>
  <c r="M298" i="4"/>
  <c r="P298" i="4" s="1"/>
  <c r="P300" i="4"/>
  <c r="O56" i="3"/>
  <c r="O419" i="4"/>
  <c r="L9" i="4"/>
  <c r="O44" i="4"/>
  <c r="K77" i="4"/>
  <c r="I65" i="4"/>
  <c r="K65" i="4" s="1"/>
  <c r="O687" i="4"/>
  <c r="L685" i="4"/>
  <c r="O685" i="4" s="1"/>
  <c r="P134" i="4"/>
  <c r="M132" i="4"/>
  <c r="P132" i="4" s="1"/>
  <c r="P9" i="4"/>
  <c r="P184" i="3"/>
  <c r="O149" i="3"/>
  <c r="O315" i="3"/>
  <c r="P317" i="4"/>
  <c r="M315" i="4"/>
  <c r="P315" i="4" s="1"/>
  <c r="I418" i="4"/>
  <c r="K418" i="4" s="1"/>
  <c r="K434" i="4"/>
  <c r="L277" i="4"/>
  <c r="O277" i="4" s="1"/>
  <c r="N9" i="4"/>
  <c r="L24" i="4"/>
  <c r="L152" i="2"/>
  <c r="O152" i="2" s="1"/>
  <c r="M277" i="3"/>
  <c r="P277" i="3" s="1"/>
  <c r="M53" i="3"/>
  <c r="P53" i="3" s="1"/>
  <c r="M298" i="3"/>
  <c r="P298" i="3" s="1"/>
  <c r="P331" i="3"/>
  <c r="P323" i="2"/>
  <c r="P43" i="3"/>
  <c r="O90" i="3"/>
  <c r="O328" i="3"/>
  <c r="L263" i="2"/>
  <c r="L261" i="2" s="1"/>
  <c r="M279" i="2"/>
  <c r="M277" i="2" s="1"/>
  <c r="J722" i="2"/>
  <c r="M94" i="2"/>
  <c r="P94" i="2" s="1"/>
  <c r="N167" i="2"/>
  <c r="N165" i="2" s="1"/>
  <c r="K338" i="2"/>
  <c r="O24" i="3"/>
  <c r="P391" i="3"/>
  <c r="N16" i="3"/>
  <c r="N14" i="3" s="1"/>
  <c r="L13" i="3"/>
  <c r="L11" i="3" s="1"/>
  <c r="L402" i="3"/>
  <c r="O402" i="3" s="1"/>
  <c r="K643" i="1"/>
  <c r="I65" i="3"/>
  <c r="K65" i="3" s="1"/>
  <c r="O300" i="3"/>
  <c r="O298" i="3"/>
  <c r="M132" i="3"/>
  <c r="P132" i="3" s="1"/>
  <c r="P549" i="3"/>
  <c r="M546" i="3"/>
  <c r="O317" i="3"/>
  <c r="O183" i="3"/>
  <c r="L181" i="3"/>
  <c r="O181" i="3" s="1"/>
  <c r="L467" i="3"/>
  <c r="O467" i="3" s="1"/>
  <c r="O152" i="3"/>
  <c r="O330" i="3"/>
  <c r="L228" i="1"/>
  <c r="L786" i="3"/>
  <c r="O786" i="3" s="1"/>
  <c r="L231" i="1"/>
  <c r="P280" i="3"/>
  <c r="P328" i="3"/>
  <c r="O23" i="3"/>
  <c r="N41" i="3"/>
  <c r="P41" i="3" s="1"/>
  <c r="O657" i="3"/>
  <c r="L655" i="3"/>
  <c r="O655" i="3" s="1"/>
  <c r="P348" i="3"/>
  <c r="L389" i="3"/>
  <c r="O389" i="3" s="1"/>
  <c r="P330" i="3"/>
  <c r="P424" i="3"/>
  <c r="M422" i="3"/>
  <c r="P422" i="3" s="1"/>
  <c r="O151" i="3"/>
  <c r="I417" i="3"/>
  <c r="K417" i="3" s="1"/>
  <c r="K433" i="3"/>
  <c r="P263" i="3"/>
  <c r="M261" i="3"/>
  <c r="P261" i="3" s="1"/>
  <c r="P68" i="3"/>
  <c r="N66" i="3"/>
  <c r="P66" i="3" s="1"/>
  <c r="P347" i="3"/>
  <c r="M345" i="3"/>
  <c r="P345" i="3" s="1"/>
  <c r="P151" i="3"/>
  <c r="M149" i="3"/>
  <c r="P149" i="3" s="1"/>
  <c r="N9" i="3"/>
  <c r="N263" i="2"/>
  <c r="N261" i="2" s="1"/>
  <c r="N391" i="2"/>
  <c r="N389" i="2" s="1"/>
  <c r="L429" i="2"/>
  <c r="O429" i="2" s="1"/>
  <c r="K522" i="3"/>
  <c r="M419" i="3"/>
  <c r="P421" i="3"/>
  <c r="J364" i="3"/>
  <c r="K364" i="3" s="1"/>
  <c r="K365" i="3"/>
  <c r="P29" i="3"/>
  <c r="P90" i="3"/>
  <c r="M88" i="3"/>
  <c r="P88" i="3" s="1"/>
  <c r="L16" i="3"/>
  <c r="O26" i="3"/>
  <c r="L20" i="3"/>
  <c r="L419" i="3"/>
  <c r="L345" i="3"/>
  <c r="O345" i="3" s="1"/>
  <c r="K248" i="3"/>
  <c r="I226" i="3"/>
  <c r="I131" i="3"/>
  <c r="K131" i="3" s="1"/>
  <c r="K143" i="3"/>
  <c r="O68" i="3"/>
  <c r="L66" i="3"/>
  <c r="L187" i="2"/>
  <c r="O187" i="2" s="1"/>
  <c r="L544" i="3"/>
  <c r="O544" i="3" s="1"/>
  <c r="P404" i="3"/>
  <c r="M402" i="3"/>
  <c r="P402" i="3" s="1"/>
  <c r="P317" i="3"/>
  <c r="M315" i="3"/>
  <c r="P315" i="3" s="1"/>
  <c r="O446" i="3"/>
  <c r="L444" i="3"/>
  <c r="O444" i="3" s="1"/>
  <c r="P121" i="3"/>
  <c r="M119" i="3"/>
  <c r="P119" i="3" s="1"/>
  <c r="O33" i="3"/>
  <c r="L30" i="3"/>
  <c r="L41" i="3"/>
  <c r="O43" i="3"/>
  <c r="O55" i="3"/>
  <c r="L53" i="3"/>
  <c r="O53" i="3" s="1"/>
  <c r="K537" i="3"/>
  <c r="M16" i="3"/>
  <c r="M14" i="3" s="1"/>
  <c r="P26" i="3"/>
  <c r="L31" i="3"/>
  <c r="O31" i="3" s="1"/>
  <c r="P408" i="1"/>
  <c r="M72" i="2"/>
  <c r="P72" i="2" s="1"/>
  <c r="K145" i="2"/>
  <c r="K823" i="2"/>
  <c r="L9" i="3"/>
  <c r="O12" i="3"/>
  <c r="K76" i="3"/>
  <c r="I64" i="3"/>
  <c r="K64" i="3" s="1"/>
  <c r="M525" i="3"/>
  <c r="P528" i="3"/>
  <c r="M526" i="3"/>
  <c r="P526" i="3" s="1"/>
  <c r="M33" i="3"/>
  <c r="M13" i="3" s="1"/>
  <c r="L132" i="3"/>
  <c r="O132" i="3" s="1"/>
  <c r="O238" i="3"/>
  <c r="L227" i="3"/>
  <c r="M20" i="3"/>
  <c r="P23" i="3"/>
  <c r="L685" i="3"/>
  <c r="O685" i="3" s="1"/>
  <c r="M181" i="3"/>
  <c r="P181" i="3" s="1"/>
  <c r="M24" i="3"/>
  <c r="P24" i="3" s="1"/>
  <c r="O525" i="3"/>
  <c r="L523" i="3"/>
  <c r="O523" i="3" s="1"/>
  <c r="N13" i="3"/>
  <c r="N21" i="3"/>
  <c r="O21" i="3" s="1"/>
  <c r="N20" i="3"/>
  <c r="N18" i="3" s="1"/>
  <c r="P15" i="3"/>
  <c r="M9" i="3"/>
  <c r="I260" i="2"/>
  <c r="K260" i="2" s="1"/>
  <c r="I164" i="2"/>
  <c r="K164" i="2" s="1"/>
  <c r="O280" i="2"/>
  <c r="M317" i="2"/>
  <c r="M315" i="2" s="1"/>
  <c r="N317" i="2"/>
  <c r="N315" i="2" s="1"/>
  <c r="L525" i="2"/>
  <c r="O525" i="2" s="1"/>
  <c r="K675" i="2"/>
  <c r="O186" i="2"/>
  <c r="K560" i="2"/>
  <c r="K822" i="2"/>
  <c r="K828" i="2"/>
  <c r="L470" i="2"/>
  <c r="O470" i="2" s="1"/>
  <c r="K362" i="1"/>
  <c r="K111" i="2"/>
  <c r="L249" i="2"/>
  <c r="O249" i="2" s="1"/>
  <c r="L300" i="2"/>
  <c r="O300" i="2" s="1"/>
  <c r="P46" i="1"/>
  <c r="P56" i="2"/>
  <c r="L72" i="2"/>
  <c r="O72" i="2" s="1"/>
  <c r="L229" i="2"/>
  <c r="N264" i="2"/>
  <c r="L267" i="2"/>
  <c r="O267" i="2" s="1"/>
  <c r="J288" i="2"/>
  <c r="K288" i="2" s="1"/>
  <c r="L301" i="2"/>
  <c r="O301" i="2" s="1"/>
  <c r="N321" i="2"/>
  <c r="O351" i="2"/>
  <c r="K385" i="2"/>
  <c r="N404" i="2"/>
  <c r="N402" i="2" s="1"/>
  <c r="J721" i="2"/>
  <c r="M47" i="2"/>
  <c r="P47" i="2" s="1"/>
  <c r="O49" i="2"/>
  <c r="M55" i="2"/>
  <c r="M53" i="2" s="1"/>
  <c r="L121" i="2"/>
  <c r="L119" i="2" s="1"/>
  <c r="O119" i="2" s="1"/>
  <c r="N90" i="2"/>
  <c r="N88" i="2" s="1"/>
  <c r="N151" i="1"/>
  <c r="N149" i="1" s="1"/>
  <c r="O91" i="2"/>
  <c r="N168" i="2"/>
  <c r="L231" i="2"/>
  <c r="K255" i="2"/>
  <c r="N279" i="2"/>
  <c r="N277" i="2" s="1"/>
  <c r="L283" i="2"/>
  <c r="O283" i="2" s="1"/>
  <c r="L304" i="2"/>
  <c r="O304" i="2" s="1"/>
  <c r="L446" i="2"/>
  <c r="O446" i="2" s="1"/>
  <c r="K647" i="2"/>
  <c r="M167" i="1"/>
  <c r="M165" i="1" s="1"/>
  <c r="N263" i="1"/>
  <c r="N261" i="1" s="1"/>
  <c r="P408" i="2"/>
  <c r="O69" i="2"/>
  <c r="L138" i="2"/>
  <c r="O138" i="2" s="1"/>
  <c r="L155" i="2"/>
  <c r="O155" i="2" s="1"/>
  <c r="L171" i="2"/>
  <c r="O171" i="2" s="1"/>
  <c r="P407" i="2"/>
  <c r="M43" i="2"/>
  <c r="M41" i="2" s="1"/>
  <c r="M68" i="2"/>
  <c r="N94" i="2"/>
  <c r="L122" i="2"/>
  <c r="O122" i="2" s="1"/>
  <c r="P186" i="2"/>
  <c r="K244" i="2"/>
  <c r="I297" i="2"/>
  <c r="K297" i="2" s="1"/>
  <c r="L421" i="2"/>
  <c r="L419" i="2" s="1"/>
  <c r="O419" i="2" s="1"/>
  <c r="M424" i="2"/>
  <c r="M421" i="2" s="1"/>
  <c r="P421" i="2" s="1"/>
  <c r="K649" i="2"/>
  <c r="L788" i="2"/>
  <c r="O788" i="2" s="1"/>
  <c r="N183" i="2"/>
  <c r="N181" i="2" s="1"/>
  <c r="N90" i="1"/>
  <c r="N88" i="1" s="1"/>
  <c r="K360" i="1"/>
  <c r="L33" i="2"/>
  <c r="L31" i="2" s="1"/>
  <c r="O31" i="2" s="1"/>
  <c r="L43" i="2"/>
  <c r="L41" i="2" s="1"/>
  <c r="P91" i="2"/>
  <c r="M280" i="2"/>
  <c r="P280" i="2" s="1"/>
  <c r="O331" i="2"/>
  <c r="P353" i="2"/>
  <c r="K674" i="2"/>
  <c r="M155" i="1"/>
  <c r="P155" i="1" s="1"/>
  <c r="M23" i="2"/>
  <c r="M21" i="2" s="1"/>
  <c r="L167" i="2"/>
  <c r="L165" i="2" s="1"/>
  <c r="O165" i="2" s="1"/>
  <c r="P266" i="2"/>
  <c r="O282" i="2"/>
  <c r="L334" i="2"/>
  <c r="O334" i="2" s="1"/>
  <c r="L347" i="2"/>
  <c r="L345" i="2" s="1"/>
  <c r="K355" i="2"/>
  <c r="K370" i="2"/>
  <c r="L405" i="2"/>
  <c r="O405" i="2" s="1"/>
  <c r="K651" i="2"/>
  <c r="P140" i="1"/>
  <c r="K310" i="1"/>
  <c r="K379" i="1"/>
  <c r="N528" i="1"/>
  <c r="N525" i="1" s="1"/>
  <c r="N523" i="1" s="1"/>
  <c r="K522" i="1"/>
  <c r="K540" i="1"/>
  <c r="K723" i="1"/>
  <c r="K822" i="1"/>
  <c r="K825" i="1"/>
  <c r="K828" i="1"/>
  <c r="N26" i="2"/>
  <c r="N24" i="2" s="1"/>
  <c r="L36" i="2"/>
  <c r="O36" i="2" s="1"/>
  <c r="M44" i="2"/>
  <c r="O46" i="2"/>
  <c r="N55" i="2"/>
  <c r="N53" i="2" s="1"/>
  <c r="O58" i="2"/>
  <c r="I87" i="2"/>
  <c r="K87" i="2" s="1"/>
  <c r="N121" i="2"/>
  <c r="N119" i="2" s="1"/>
  <c r="O127" i="2"/>
  <c r="L151" i="2"/>
  <c r="M171" i="2"/>
  <c r="P171" i="2" s="1"/>
  <c r="M184" i="2"/>
  <c r="P184" i="2" s="1"/>
  <c r="L209" i="2"/>
  <c r="O209" i="2" s="1"/>
  <c r="L228" i="2"/>
  <c r="L264" i="2"/>
  <c r="L279" i="2"/>
  <c r="L277" i="2" s="1"/>
  <c r="P282" i="2"/>
  <c r="N300" i="2"/>
  <c r="N298" i="2" s="1"/>
  <c r="P303" i="2"/>
  <c r="M318" i="2"/>
  <c r="P318" i="2" s="1"/>
  <c r="K325" i="2"/>
  <c r="L330" i="2"/>
  <c r="L328" i="2" s="1"/>
  <c r="L392" i="2"/>
  <c r="O392" i="2" s="1"/>
  <c r="K435" i="2"/>
  <c r="K621" i="2"/>
  <c r="M634" i="2"/>
  <c r="M631" i="2" s="1"/>
  <c r="M629" i="2" s="1"/>
  <c r="P629" i="2" s="1"/>
  <c r="L657" i="2"/>
  <c r="O657" i="2" s="1"/>
  <c r="O56" i="2"/>
  <c r="P58" i="2"/>
  <c r="M90" i="2"/>
  <c r="I112" i="2"/>
  <c r="K112" i="2" s="1"/>
  <c r="P127" i="2"/>
  <c r="L134" i="2"/>
  <c r="O134" i="2" s="1"/>
  <c r="P157" i="2"/>
  <c r="I233" i="2"/>
  <c r="K233" i="2" s="1"/>
  <c r="L230" i="2"/>
  <c r="O320" i="2"/>
  <c r="M330" i="2"/>
  <c r="M328" i="2" s="1"/>
  <c r="K340" i="2"/>
  <c r="M404" i="2"/>
  <c r="M402" i="2" s="1"/>
  <c r="K460" i="2"/>
  <c r="J537" i="2"/>
  <c r="J522" i="2" s="1"/>
  <c r="L546" i="2"/>
  <c r="L544" i="2" s="1"/>
  <c r="O544" i="2" s="1"/>
  <c r="K821" i="2"/>
  <c r="K824" i="2"/>
  <c r="K827" i="2"/>
  <c r="L183" i="1"/>
  <c r="L181" i="1" s="1"/>
  <c r="N230" i="1"/>
  <c r="J235" i="1"/>
  <c r="K437" i="1"/>
  <c r="K699" i="1"/>
  <c r="N68" i="2"/>
  <c r="N66" i="2" s="1"/>
  <c r="L135" i="2"/>
  <c r="O135" i="2" s="1"/>
  <c r="O266" i="2"/>
  <c r="P320" i="2"/>
  <c r="O395" i="2"/>
  <c r="L469" i="2"/>
  <c r="O634" i="2"/>
  <c r="K80" i="1"/>
  <c r="K83" i="1"/>
  <c r="N279" i="1"/>
  <c r="N277" i="1" s="1"/>
  <c r="J465" i="1"/>
  <c r="K465" i="1" s="1"/>
  <c r="J701" i="1"/>
  <c r="K701" i="1" s="1"/>
  <c r="L59" i="2"/>
  <c r="O59" i="2" s="1"/>
  <c r="M138" i="2"/>
  <c r="P138" i="2" s="1"/>
  <c r="N151" i="2"/>
  <c r="N149" i="2" s="1"/>
  <c r="L168" i="2"/>
  <c r="O168" i="2" s="1"/>
  <c r="M167" i="2"/>
  <c r="P167" i="2" s="1"/>
  <c r="I197" i="2"/>
  <c r="K197" i="2" s="1"/>
  <c r="L317" i="2"/>
  <c r="M321" i="2"/>
  <c r="K462" i="2"/>
  <c r="I543" i="2"/>
  <c r="K543" i="2" s="1"/>
  <c r="M549" i="2"/>
  <c r="M547" i="2" s="1"/>
  <c r="P547" i="2" s="1"/>
  <c r="O641" i="2"/>
  <c r="M59" i="2"/>
  <c r="P59" i="2" s="1"/>
  <c r="O93" i="2"/>
  <c r="I148" i="2"/>
  <c r="K148" i="2" s="1"/>
  <c r="K176" i="2"/>
  <c r="K365" i="2"/>
  <c r="K379" i="2"/>
  <c r="L391" i="2"/>
  <c r="L389" i="2" s="1"/>
  <c r="O472" i="2"/>
  <c r="O549" i="2"/>
  <c r="K568" i="2"/>
  <c r="L631" i="2"/>
  <c r="O631" i="2" s="1"/>
  <c r="M470" i="1"/>
  <c r="M469" i="1"/>
  <c r="M467" i="1" s="1"/>
  <c r="O9" i="2"/>
  <c r="P12" i="2"/>
  <c r="M9" i="2"/>
  <c r="L43" i="1"/>
  <c r="L41" i="1" s="1"/>
  <c r="L44" i="1"/>
  <c r="N318" i="1"/>
  <c r="O318" i="1" s="1"/>
  <c r="N317" i="1"/>
  <c r="N315" i="1" s="1"/>
  <c r="K401" i="1"/>
  <c r="M69" i="2"/>
  <c r="P69" i="2" s="1"/>
  <c r="M122" i="2"/>
  <c r="P122" i="2" s="1"/>
  <c r="M121" i="2"/>
  <c r="P121" i="2" s="1"/>
  <c r="P124" i="2"/>
  <c r="M334" i="1"/>
  <c r="P334" i="1" s="1"/>
  <c r="J466" i="1"/>
  <c r="K466" i="1" s="1"/>
  <c r="N9" i="2"/>
  <c r="N23" i="2"/>
  <c r="N44" i="2"/>
  <c r="O44" i="2" s="1"/>
  <c r="P46" i="2"/>
  <c r="K79" i="2"/>
  <c r="I77" i="2"/>
  <c r="N134" i="2"/>
  <c r="N132" i="2" s="1"/>
  <c r="K146" i="2"/>
  <c r="I130" i="2"/>
  <c r="K130" i="2" s="1"/>
  <c r="L183" i="2"/>
  <c r="L184" i="2"/>
  <c r="O184" i="2" s="1"/>
  <c r="I190" i="2"/>
  <c r="K190" i="2" s="1"/>
  <c r="L238" i="2"/>
  <c r="N330" i="2"/>
  <c r="N328" i="2" s="1"/>
  <c r="P333" i="2"/>
  <c r="M304" i="2"/>
  <c r="P304" i="2" s="1"/>
  <c r="P306" i="2"/>
  <c r="N414" i="2"/>
  <c r="N229" i="1"/>
  <c r="J603" i="1"/>
  <c r="L19" i="2"/>
  <c r="P29" i="2"/>
  <c r="P71" i="2"/>
  <c r="K98" i="2"/>
  <c r="P137" i="2"/>
  <c r="M134" i="2"/>
  <c r="P134" i="2" s="1"/>
  <c r="M152" i="2"/>
  <c r="P152" i="2" s="1"/>
  <c r="M151" i="2"/>
  <c r="K82" i="2"/>
  <c r="I76" i="2"/>
  <c r="O152" i="1"/>
  <c r="K309" i="1"/>
  <c r="M19" i="2"/>
  <c r="O25" i="2"/>
  <c r="N43" i="2"/>
  <c r="L26" i="2"/>
  <c r="L24" i="2" s="1"/>
  <c r="I131" i="2"/>
  <c r="K131" i="2" s="1"/>
  <c r="M135" i="2"/>
  <c r="P135" i="2" s="1"/>
  <c r="P170" i="2"/>
  <c r="M168" i="2"/>
  <c r="P168" i="2" s="1"/>
  <c r="O182" i="2"/>
  <c r="M267" i="2"/>
  <c r="P267" i="2" s="1"/>
  <c r="P269" i="2"/>
  <c r="O331" i="1"/>
  <c r="K487" i="1"/>
  <c r="J560" i="1"/>
  <c r="K560" i="1" s="1"/>
  <c r="L688" i="1"/>
  <c r="L55" i="2"/>
  <c r="K115" i="2"/>
  <c r="P166" i="2"/>
  <c r="P71" i="1"/>
  <c r="K214" i="1"/>
  <c r="K247" i="1"/>
  <c r="K644" i="1"/>
  <c r="K823" i="1"/>
  <c r="K826" i="1"/>
  <c r="P22" i="2"/>
  <c r="M26" i="2"/>
  <c r="M24" i="2" s="1"/>
  <c r="L23" i="2"/>
  <c r="O71" i="2"/>
  <c r="L68" i="2"/>
  <c r="L90" i="2"/>
  <c r="O96" i="2"/>
  <c r="K100" i="2"/>
  <c r="P133" i="2"/>
  <c r="P154" i="2"/>
  <c r="P189" i="2"/>
  <c r="M187" i="2"/>
  <c r="P187" i="2" s="1"/>
  <c r="L198" i="2"/>
  <c r="O198" i="2" s="1"/>
  <c r="K225" i="2"/>
  <c r="I226" i="2"/>
  <c r="K226" i="2" s="1"/>
  <c r="L321" i="2"/>
  <c r="O323" i="2"/>
  <c r="N347" i="2"/>
  <c r="N345" i="2" s="1"/>
  <c r="O350" i="2"/>
  <c r="J374" i="2"/>
  <c r="K374" i="2" s="1"/>
  <c r="K381" i="2"/>
  <c r="P771" i="2"/>
  <c r="M770" i="2"/>
  <c r="P770" i="2" s="1"/>
  <c r="M263" i="2"/>
  <c r="P263" i="2" s="1"/>
  <c r="I276" i="2"/>
  <c r="K276" i="2" s="1"/>
  <c r="M300" i="2"/>
  <c r="P300" i="2" s="1"/>
  <c r="L404" i="2"/>
  <c r="O410" i="2"/>
  <c r="L408" i="2"/>
  <c r="O408" i="2" s="1"/>
  <c r="O630" i="2"/>
  <c r="O348" i="2"/>
  <c r="I592" i="2"/>
  <c r="K592" i="2" s="1"/>
  <c r="K593" i="2"/>
  <c r="K215" i="2"/>
  <c r="O329" i="2"/>
  <c r="O390" i="2"/>
  <c r="P93" i="2"/>
  <c r="J143" i="2"/>
  <c r="J131" i="2" s="1"/>
  <c r="M183" i="2"/>
  <c r="I216" i="2"/>
  <c r="K216" i="2" s="1"/>
  <c r="L217" i="2"/>
  <c r="O217" i="2" s="1"/>
  <c r="P316" i="2"/>
  <c r="P346" i="2"/>
  <c r="O318" i="2"/>
  <c r="O333" i="2"/>
  <c r="P336" i="2"/>
  <c r="P350" i="2"/>
  <c r="O353" i="2"/>
  <c r="P394" i="2"/>
  <c r="M392" i="2"/>
  <c r="P392" i="2" s="1"/>
  <c r="O424" i="2"/>
  <c r="J433" i="2"/>
  <c r="K437" i="2"/>
  <c r="K594" i="2"/>
  <c r="O686" i="2"/>
  <c r="P788" i="2"/>
  <c r="M786" i="2"/>
  <c r="P786" i="2" s="1"/>
  <c r="I785" i="2"/>
  <c r="K785" i="2" s="1"/>
  <c r="K800" i="2"/>
  <c r="O806" i="2"/>
  <c r="L805" i="2"/>
  <c r="O805" i="2" s="1"/>
  <c r="P331" i="2"/>
  <c r="J327" i="2"/>
  <c r="K327" i="2" s="1"/>
  <c r="M347" i="2"/>
  <c r="P351" i="2"/>
  <c r="I364" i="2"/>
  <c r="K369" i="2"/>
  <c r="O397" i="2"/>
  <c r="I434" i="2"/>
  <c r="P755" i="2"/>
  <c r="M754" i="2"/>
  <c r="P754" i="2" s="1"/>
  <c r="O787" i="2"/>
  <c r="K359" i="2"/>
  <c r="P397" i="2"/>
  <c r="M395" i="2"/>
  <c r="P395" i="2" s="1"/>
  <c r="O449" i="2"/>
  <c r="L447" i="2"/>
  <c r="O447" i="2" s="1"/>
  <c r="M469" i="2"/>
  <c r="M470" i="2"/>
  <c r="P470" i="2" s="1"/>
  <c r="P472" i="2"/>
  <c r="K372" i="2"/>
  <c r="P503" i="2"/>
  <c r="M502" i="2"/>
  <c r="P502" i="2" s="1"/>
  <c r="P687" i="2"/>
  <c r="M685" i="2"/>
  <c r="P685" i="2" s="1"/>
  <c r="P738" i="2"/>
  <c r="M737" i="2"/>
  <c r="P737" i="2" s="1"/>
  <c r="P348" i="2"/>
  <c r="K360" i="2"/>
  <c r="K362" i="2"/>
  <c r="K378" i="2"/>
  <c r="M391" i="2"/>
  <c r="P807" i="2"/>
  <c r="M805" i="2"/>
  <c r="P805" i="2" s="1"/>
  <c r="P410" i="2"/>
  <c r="I522" i="2"/>
  <c r="L526" i="2"/>
  <c r="O526" i="2" s="1"/>
  <c r="L533" i="2"/>
  <c r="O533" i="2" s="1"/>
  <c r="I654" i="2"/>
  <c r="K654" i="2" s="1"/>
  <c r="L658" i="2"/>
  <c r="O658" i="2" s="1"/>
  <c r="O791" i="2"/>
  <c r="M528" i="2"/>
  <c r="K576" i="2"/>
  <c r="I628" i="2"/>
  <c r="K628" i="2" s="1"/>
  <c r="K672" i="2"/>
  <c r="L688" i="2"/>
  <c r="O688" i="2" s="1"/>
  <c r="K669" i="2"/>
  <c r="L687" i="2"/>
  <c r="O687" i="2" s="1"/>
  <c r="L55" i="1"/>
  <c r="L53" i="1" s="1"/>
  <c r="L209" i="1"/>
  <c r="K223" i="1"/>
  <c r="N249" i="1"/>
  <c r="J226" i="1"/>
  <c r="J180" i="1" s="1"/>
  <c r="K290" i="1"/>
  <c r="M391" i="1"/>
  <c r="M389" i="1" s="1"/>
  <c r="M547" i="1"/>
  <c r="M657" i="1"/>
  <c r="M655" i="1" s="1"/>
  <c r="N660" i="1"/>
  <c r="P660" i="1" s="1"/>
  <c r="L391" i="1"/>
  <c r="L389" i="1" s="1"/>
  <c r="L47" i="1"/>
  <c r="O47" i="1" s="1"/>
  <c r="J77" i="1"/>
  <c r="J65" i="1" s="1"/>
  <c r="L184" i="1"/>
  <c r="O184" i="1" s="1"/>
  <c r="N238" i="1"/>
  <c r="N231" i="1"/>
  <c r="J236" i="1"/>
  <c r="M392" i="1"/>
  <c r="P392" i="1" s="1"/>
  <c r="M405" i="1"/>
  <c r="P405" i="1" s="1"/>
  <c r="O407" i="1"/>
  <c r="K442" i="1"/>
  <c r="O479" i="1"/>
  <c r="K498" i="1"/>
  <c r="M632" i="1"/>
  <c r="O397" i="1"/>
  <c r="N449" i="1"/>
  <c r="O449" i="1" s="1"/>
  <c r="J604" i="1"/>
  <c r="J621" i="1"/>
  <c r="K621" i="1" s="1"/>
  <c r="J708" i="1"/>
  <c r="K113" i="1"/>
  <c r="K116" i="1"/>
  <c r="P154" i="1"/>
  <c r="K215" i="1"/>
  <c r="K225" i="1"/>
  <c r="M263" i="1"/>
  <c r="M261" i="1" s="1"/>
  <c r="K271" i="1"/>
  <c r="K288" i="1"/>
  <c r="K293" i="1"/>
  <c r="M317" i="1"/>
  <c r="M315" i="1" s="1"/>
  <c r="P333" i="1"/>
  <c r="P351" i="1"/>
  <c r="K385" i="1"/>
  <c r="K413" i="1"/>
  <c r="L525" i="1"/>
  <c r="L523" i="1" s="1"/>
  <c r="O557" i="1"/>
  <c r="J568" i="1"/>
  <c r="K568" i="1" s="1"/>
  <c r="K78" i="1"/>
  <c r="K104" i="1"/>
  <c r="K109" i="1"/>
  <c r="L317" i="1"/>
  <c r="J355" i="1"/>
  <c r="K355" i="1" s="1"/>
  <c r="K370" i="1"/>
  <c r="K378" i="1"/>
  <c r="J569" i="1"/>
  <c r="K569" i="1" s="1"/>
  <c r="K314" i="1"/>
  <c r="L330" i="1"/>
  <c r="L328" i="1" s="1"/>
  <c r="P59" i="1"/>
  <c r="N68" i="1"/>
  <c r="N66" i="1" s="1"/>
  <c r="I76" i="1"/>
  <c r="I64" i="1" s="1"/>
  <c r="K102" i="1"/>
  <c r="K106" i="1"/>
  <c r="K110" i="1"/>
  <c r="K114" i="1"/>
  <c r="K118" i="1"/>
  <c r="M152" i="1"/>
  <c r="P152" i="1" s="1"/>
  <c r="M168" i="1"/>
  <c r="P168" i="1" s="1"/>
  <c r="M171" i="1"/>
  <c r="P171" i="1" s="1"/>
  <c r="K190" i="1"/>
  <c r="I233" i="1"/>
  <c r="O306" i="1"/>
  <c r="M330" i="1"/>
  <c r="M328" i="1" s="1"/>
  <c r="K340" i="1"/>
  <c r="O351" i="1"/>
  <c r="J434" i="1"/>
  <c r="J418" i="1" s="1"/>
  <c r="K483" i="1"/>
  <c r="K538" i="1"/>
  <c r="K670" i="1"/>
  <c r="K726" i="1"/>
  <c r="N134" i="1"/>
  <c r="N132" i="1" s="1"/>
  <c r="J260" i="1"/>
  <c r="K260" i="1" s="1"/>
  <c r="J722" i="1"/>
  <c r="K722" i="1" s="1"/>
  <c r="N300" i="1"/>
  <c r="N298" i="1" s="1"/>
  <c r="K311" i="1"/>
  <c r="M331" i="1"/>
  <c r="P331" i="1" s="1"/>
  <c r="O333" i="1"/>
  <c r="N347" i="1"/>
  <c r="N345" i="1" s="1"/>
  <c r="P353" i="1"/>
  <c r="K359" i="1"/>
  <c r="K381" i="1"/>
  <c r="K439" i="1"/>
  <c r="K495" i="1"/>
  <c r="J561" i="1"/>
  <c r="K561" i="1" s="1"/>
  <c r="J595" i="1"/>
  <c r="P56" i="1"/>
  <c r="K81" i="1"/>
  <c r="K84" i="1"/>
  <c r="K103" i="1"/>
  <c r="K107" i="1"/>
  <c r="K111" i="1"/>
  <c r="I112" i="1"/>
  <c r="O135" i="1"/>
  <c r="O157" i="1"/>
  <c r="K193" i="1"/>
  <c r="N217" i="1"/>
  <c r="J233" i="1"/>
  <c r="L230" i="1"/>
  <c r="K294" i="1"/>
  <c r="J327" i="1"/>
  <c r="K327" i="1" s="1"/>
  <c r="L347" i="1"/>
  <c r="L345" i="1" s="1"/>
  <c r="J596" i="1"/>
  <c r="K79" i="1"/>
  <c r="K87" i="1"/>
  <c r="J100" i="1"/>
  <c r="K100" i="1" s="1"/>
  <c r="J112" i="1"/>
  <c r="M183" i="1"/>
  <c r="M181" i="1" s="1"/>
  <c r="O191" i="1"/>
  <c r="J194" i="1"/>
  <c r="L249" i="1"/>
  <c r="O249" i="1" s="1"/>
  <c r="K276" i="1"/>
  <c r="K312" i="1"/>
  <c r="K338" i="1"/>
  <c r="N404" i="1"/>
  <c r="N402" i="1" s="1"/>
  <c r="M404" i="1"/>
  <c r="M402" i="1" s="1"/>
  <c r="O408" i="1"/>
  <c r="K440" i="1"/>
  <c r="M525" i="1"/>
  <c r="J582" i="1"/>
  <c r="J576" i="1" s="1"/>
  <c r="J559" i="1" s="1"/>
  <c r="J543" i="1" s="1"/>
  <c r="N634" i="1"/>
  <c r="N632" i="1" s="1"/>
  <c r="K728" i="1"/>
  <c r="L788" i="1"/>
  <c r="O788" i="1" s="1"/>
  <c r="K443" i="1"/>
  <c r="N55" i="1"/>
  <c r="M23" i="1"/>
  <c r="M21" i="1" s="1"/>
  <c r="M26" i="1"/>
  <c r="O58" i="1"/>
  <c r="L26" i="1"/>
  <c r="L24" i="1" s="1"/>
  <c r="P135" i="1"/>
  <c r="K145" i="1"/>
  <c r="N167" i="1"/>
  <c r="N165" i="1" s="1"/>
  <c r="O170" i="1"/>
  <c r="O186" i="1"/>
  <c r="N198" i="1"/>
  <c r="J208" i="1"/>
  <c r="K208" i="1" s="1"/>
  <c r="I236" i="1"/>
  <c r="L229" i="1"/>
  <c r="I275" i="1"/>
  <c r="K275" i="1" s="1"/>
  <c r="L300" i="1"/>
  <c r="L298" i="1" s="1"/>
  <c r="K325" i="1"/>
  <c r="N348" i="1"/>
  <c r="O348" i="1" s="1"/>
  <c r="L404" i="1"/>
  <c r="L454" i="1"/>
  <c r="O454" i="1" s="1"/>
  <c r="M629" i="1"/>
  <c r="K700" i="1"/>
  <c r="N791" i="1"/>
  <c r="N788" i="1" s="1"/>
  <c r="N786" i="1" s="1"/>
  <c r="O59" i="1"/>
  <c r="I77" i="1"/>
  <c r="N91" i="1"/>
  <c r="O91" i="1" s="1"/>
  <c r="L94" i="1"/>
  <c r="O94" i="1" s="1"/>
  <c r="M43" i="1"/>
  <c r="M41" i="1" s="1"/>
  <c r="O46" i="1"/>
  <c r="O71" i="1"/>
  <c r="K82" i="1"/>
  <c r="M94" i="1"/>
  <c r="P94" i="1" s="1"/>
  <c r="K99" i="1"/>
  <c r="K115" i="1"/>
  <c r="N121" i="1"/>
  <c r="N119" i="1" s="1"/>
  <c r="P127" i="1"/>
  <c r="O138" i="1"/>
  <c r="K159" i="1"/>
  <c r="P186" i="1"/>
  <c r="L198" i="1"/>
  <c r="N209" i="1"/>
  <c r="L217" i="1"/>
  <c r="N228" i="1"/>
  <c r="L263" i="1"/>
  <c r="L261" i="1" s="1"/>
  <c r="K287" i="1"/>
  <c r="K291" i="1"/>
  <c r="M300" i="1"/>
  <c r="N330" i="1"/>
  <c r="N328" i="1" s="1"/>
  <c r="L334" i="1"/>
  <c r="O334" i="1" s="1"/>
  <c r="K369" i="1"/>
  <c r="K372" i="1"/>
  <c r="N391" i="1"/>
  <c r="N389" i="1" s="1"/>
  <c r="M447" i="1"/>
  <c r="L470" i="1"/>
  <c r="N472" i="1"/>
  <c r="O472" i="1" s="1"/>
  <c r="L631" i="1"/>
  <c r="L629" i="1" s="1"/>
  <c r="K647" i="1"/>
  <c r="K821" i="1"/>
  <c r="K824" i="1"/>
  <c r="K827" i="1"/>
  <c r="K86" i="1"/>
  <c r="O137" i="1"/>
  <c r="K143" i="1"/>
  <c r="O189" i="1"/>
  <c r="O269" i="1"/>
  <c r="L33" i="1"/>
  <c r="N26" i="1"/>
  <c r="N16" i="1" s="1"/>
  <c r="N14" i="1" s="1"/>
  <c r="L90" i="1"/>
  <c r="O93" i="1"/>
  <c r="L134" i="1"/>
  <c r="P137" i="1"/>
  <c r="L151" i="1"/>
  <c r="L149" i="1" s="1"/>
  <c r="P170" i="1"/>
  <c r="K176" i="1"/>
  <c r="N183" i="1"/>
  <c r="P189" i="1"/>
  <c r="I235" i="1"/>
  <c r="K235" i="1" s="1"/>
  <c r="L279" i="1"/>
  <c r="L277" i="1" s="1"/>
  <c r="O394" i="1"/>
  <c r="K412" i="1"/>
  <c r="L446" i="1"/>
  <c r="K485" i="1"/>
  <c r="K489" i="1"/>
  <c r="K541" i="1"/>
  <c r="J583" i="1"/>
  <c r="J577" i="1" s="1"/>
  <c r="K577" i="1" s="1"/>
  <c r="J729" i="1"/>
  <c r="L789" i="1"/>
  <c r="O789" i="1" s="1"/>
  <c r="P138" i="1"/>
  <c r="O154" i="1"/>
  <c r="O168" i="1"/>
  <c r="O353" i="1"/>
  <c r="O410" i="1"/>
  <c r="L36" i="1"/>
  <c r="O36" i="1" s="1"/>
  <c r="M33" i="1"/>
  <c r="M47" i="1"/>
  <c r="P47" i="1" s="1"/>
  <c r="M55" i="1"/>
  <c r="L72" i="1"/>
  <c r="O72" i="1" s="1"/>
  <c r="J76" i="1"/>
  <c r="J64" i="1" s="1"/>
  <c r="P93" i="1"/>
  <c r="K98" i="1"/>
  <c r="M134" i="1"/>
  <c r="O140" i="1"/>
  <c r="K148" i="1"/>
  <c r="M151" i="1"/>
  <c r="L167" i="1"/>
  <c r="L165" i="1" s="1"/>
  <c r="L171" i="1"/>
  <c r="O171" i="1" s="1"/>
  <c r="M279" i="1"/>
  <c r="O285" i="1"/>
  <c r="P395" i="1"/>
  <c r="L421" i="1"/>
  <c r="L419" i="1" s="1"/>
  <c r="K435" i="1"/>
  <c r="K462" i="1"/>
  <c r="K542" i="1"/>
  <c r="J620" i="1"/>
  <c r="K620" i="1" s="1"/>
  <c r="K649" i="1"/>
  <c r="K671" i="1"/>
  <c r="J675" i="1"/>
  <c r="J669" i="1" s="1"/>
  <c r="J654" i="1" s="1"/>
  <c r="N690" i="1"/>
  <c r="N688" i="1" s="1"/>
  <c r="J721" i="1"/>
  <c r="K721" i="1" s="1"/>
  <c r="K725" i="1"/>
  <c r="I785" i="1"/>
  <c r="K785" i="1" s="1"/>
  <c r="O56" i="1"/>
  <c r="N9" i="1"/>
  <c r="O67" i="1"/>
  <c r="N23" i="1"/>
  <c r="P32" i="1"/>
  <c r="P58" i="1"/>
  <c r="L69" i="1"/>
  <c r="O69" i="1" s="1"/>
  <c r="M90" i="1"/>
  <c r="L121" i="1"/>
  <c r="L238" i="1"/>
  <c r="N301" i="1"/>
  <c r="O301" i="1" s="1"/>
  <c r="O303" i="1"/>
  <c r="I237" i="1"/>
  <c r="K244" i="1"/>
  <c r="I248" i="1"/>
  <c r="K248" i="1" s="1"/>
  <c r="K255" i="1"/>
  <c r="P262" i="1"/>
  <c r="M348" i="1"/>
  <c r="P350" i="1"/>
  <c r="M347" i="1"/>
  <c r="M34" i="1"/>
  <c r="P34" i="1" s="1"/>
  <c r="N44" i="1"/>
  <c r="P44" i="1" s="1"/>
  <c r="N47" i="1"/>
  <c r="M69" i="1"/>
  <c r="P69" i="1" s="1"/>
  <c r="O89" i="1"/>
  <c r="M121" i="1"/>
  <c r="L122" i="1"/>
  <c r="O122" i="1" s="1"/>
  <c r="O124" i="1"/>
  <c r="I130" i="1"/>
  <c r="K130" i="1" s="1"/>
  <c r="K146" i="1"/>
  <c r="N280" i="1"/>
  <c r="P280" i="1" s="1"/>
  <c r="O282" i="1"/>
  <c r="O321" i="1"/>
  <c r="O120" i="1"/>
  <c r="L125" i="1"/>
  <c r="O125" i="1" s="1"/>
  <c r="O127" i="1"/>
  <c r="J197" i="1"/>
  <c r="K197" i="1" s="1"/>
  <c r="K204" i="1"/>
  <c r="P299" i="1"/>
  <c r="M318" i="1"/>
  <c r="P320" i="1"/>
  <c r="M321" i="1"/>
  <c r="P321" i="1" s="1"/>
  <c r="P323" i="1"/>
  <c r="O420" i="1"/>
  <c r="N43" i="1"/>
  <c r="M12" i="1"/>
  <c r="M19" i="1"/>
  <c r="O61" i="1"/>
  <c r="L68" i="1"/>
  <c r="M72" i="1"/>
  <c r="P72" i="1" s="1"/>
  <c r="M91" i="1"/>
  <c r="M122" i="1"/>
  <c r="P122" i="1" s="1"/>
  <c r="K144" i="1"/>
  <c r="N264" i="1"/>
  <c r="O264" i="1" s="1"/>
  <c r="O266" i="1"/>
  <c r="P278" i="1"/>
  <c r="K297" i="1"/>
  <c r="N502" i="1"/>
  <c r="L12" i="1"/>
  <c r="L19" i="1"/>
  <c r="L23" i="1"/>
  <c r="P61" i="1"/>
  <c r="M68" i="1"/>
  <c r="P125" i="1"/>
  <c r="K164" i="1"/>
  <c r="K174" i="1"/>
  <c r="P184" i="1"/>
  <c r="J216" i="1"/>
  <c r="K216" i="1" s="1"/>
  <c r="K224" i="1"/>
  <c r="O316" i="1"/>
  <c r="I364" i="1"/>
  <c r="K365" i="1"/>
  <c r="P524" i="1"/>
  <c r="P266" i="1"/>
  <c r="P269" i="1"/>
  <c r="P282" i="1"/>
  <c r="P285" i="1"/>
  <c r="P303" i="1"/>
  <c r="P306" i="1"/>
  <c r="O320" i="1"/>
  <c r="O323" i="1"/>
  <c r="O350" i="1"/>
  <c r="J364" i="1"/>
  <c r="N504" i="1"/>
  <c r="N505" i="1"/>
  <c r="L547" i="1"/>
  <c r="K651" i="1"/>
  <c r="I628" i="1"/>
  <c r="K628" i="1" s="1"/>
  <c r="I654" i="1"/>
  <c r="K672" i="1"/>
  <c r="K674" i="1"/>
  <c r="J131" i="1"/>
  <c r="K131" i="1" s="1"/>
  <c r="M422" i="1"/>
  <c r="I433" i="1"/>
  <c r="K492" i="1"/>
  <c r="L546" i="1"/>
  <c r="L544" i="1" s="1"/>
  <c r="J679" i="1"/>
  <c r="J678" i="1" s="1"/>
  <c r="N737" i="1"/>
  <c r="I434" i="1"/>
  <c r="K438" i="1"/>
  <c r="K460" i="1"/>
  <c r="K539" i="1"/>
  <c r="N549" i="1"/>
  <c r="I543" i="1"/>
  <c r="M687" i="1"/>
  <c r="M685" i="1" s="1"/>
  <c r="M688" i="1"/>
  <c r="K374" i="1"/>
  <c r="O395" i="1"/>
  <c r="N424" i="1"/>
  <c r="P424" i="1" s="1"/>
  <c r="L658" i="1"/>
  <c r="N754" i="1"/>
  <c r="P397" i="1"/>
  <c r="K400" i="1"/>
  <c r="P410" i="1"/>
  <c r="L469" i="1"/>
  <c r="K537" i="1"/>
  <c r="M419" i="1"/>
  <c r="L429" i="1"/>
  <c r="O429" i="1" s="1"/>
  <c r="L502" i="1"/>
  <c r="O502" i="1" s="1"/>
  <c r="M545" i="1"/>
  <c r="O641" i="1"/>
  <c r="L655" i="1"/>
  <c r="N740" i="1"/>
  <c r="N757" i="1"/>
  <c r="N773" i="1"/>
  <c r="L805" i="1"/>
  <c r="O805" i="1" s="1"/>
  <c r="M502" i="1"/>
  <c r="P502" i="1" s="1"/>
  <c r="O535" i="1"/>
  <c r="L685" i="1"/>
  <c r="L737" i="1"/>
  <c r="O737" i="1" s="1"/>
  <c r="L754" i="1"/>
  <c r="O754" i="1" s="1"/>
  <c r="L770" i="1"/>
  <c r="O770" i="1" s="1"/>
  <c r="N10" i="14" l="1"/>
  <c r="N8" i="14" s="1"/>
  <c r="M419" i="9"/>
  <c r="P419" i="9" s="1"/>
  <c r="P277" i="15"/>
  <c r="O24" i="15"/>
  <c r="P525" i="15"/>
  <c r="P523" i="15"/>
  <c r="P24" i="15"/>
  <c r="O30" i="15"/>
  <c r="O165" i="15"/>
  <c r="O24" i="14"/>
  <c r="O13" i="15"/>
  <c r="O20" i="15"/>
  <c r="M30" i="14"/>
  <c r="P30" i="14" s="1"/>
  <c r="M13" i="14"/>
  <c r="M10" i="14" s="1"/>
  <c r="O298" i="13"/>
  <c r="O21" i="14"/>
  <c r="P33" i="14"/>
  <c r="P345" i="14"/>
  <c r="L18" i="15"/>
  <c r="O18" i="15" s="1"/>
  <c r="O132" i="15"/>
  <c r="P132" i="15"/>
  <c r="O345" i="15"/>
  <c r="O9" i="15"/>
  <c r="P21" i="13"/>
  <c r="O21" i="13"/>
  <c r="L28" i="14"/>
  <c r="O28" i="14" s="1"/>
  <c r="P16" i="15"/>
  <c r="M14" i="15"/>
  <c r="P14" i="15" s="1"/>
  <c r="P33" i="15"/>
  <c r="M30" i="15"/>
  <c r="M31" i="15"/>
  <c r="P31" i="15" s="1"/>
  <c r="N10" i="15"/>
  <c r="N8" i="15" s="1"/>
  <c r="N11" i="15"/>
  <c r="O11" i="15" s="1"/>
  <c r="K226" i="15"/>
  <c r="I180" i="15"/>
  <c r="K180" i="15" s="1"/>
  <c r="P421" i="15"/>
  <c r="M419" i="15"/>
  <c r="O16" i="15"/>
  <c r="L14" i="15"/>
  <c r="O14" i="15" s="1"/>
  <c r="M13" i="15"/>
  <c r="P20" i="15"/>
  <c r="M18" i="15"/>
  <c r="P18" i="15" s="1"/>
  <c r="M37" i="15"/>
  <c r="P41" i="15"/>
  <c r="O41" i="15"/>
  <c r="L37" i="15"/>
  <c r="L414" i="15"/>
  <c r="O414" i="15" s="1"/>
  <c r="O419" i="15"/>
  <c r="N37" i="15"/>
  <c r="L10" i="15"/>
  <c r="O523" i="15"/>
  <c r="P298" i="13"/>
  <c r="M629" i="13"/>
  <c r="P629" i="13" s="1"/>
  <c r="L414" i="14"/>
  <c r="O414" i="14" s="1"/>
  <c r="O30" i="13"/>
  <c r="N414" i="14"/>
  <c r="O419" i="14"/>
  <c r="O9" i="14"/>
  <c r="M414" i="14"/>
  <c r="P419" i="14"/>
  <c r="O13" i="14"/>
  <c r="L10" i="14"/>
  <c r="P24" i="14"/>
  <c r="O20" i="14"/>
  <c r="K226" i="14"/>
  <c r="I180" i="14"/>
  <c r="K180" i="14" s="1"/>
  <c r="O41" i="14"/>
  <c r="L37" i="14"/>
  <c r="P20" i="14"/>
  <c r="M18" i="14"/>
  <c r="P18" i="14" s="1"/>
  <c r="M37" i="14"/>
  <c r="P41" i="14"/>
  <c r="L11" i="14"/>
  <c r="O11" i="14" s="1"/>
  <c r="N14" i="14"/>
  <c r="P14" i="14" s="1"/>
  <c r="O16" i="14"/>
  <c r="L18" i="14"/>
  <c r="O18" i="14" s="1"/>
  <c r="N37" i="14"/>
  <c r="O14" i="12"/>
  <c r="M544" i="13"/>
  <c r="P544" i="13" s="1"/>
  <c r="O21" i="12"/>
  <c r="P24" i="11"/>
  <c r="N8" i="13"/>
  <c r="L37" i="13"/>
  <c r="O37" i="13" s="1"/>
  <c r="P525" i="13"/>
  <c r="M523" i="13"/>
  <c r="P523" i="13" s="1"/>
  <c r="L14" i="13"/>
  <c r="O14" i="13" s="1"/>
  <c r="O16" i="13"/>
  <c r="P421" i="13"/>
  <c r="M419" i="13"/>
  <c r="O13" i="13"/>
  <c r="L10" i="13"/>
  <c r="L11" i="13"/>
  <c r="O11" i="13" s="1"/>
  <c r="P53" i="13"/>
  <c r="M37" i="13"/>
  <c r="P37" i="13" s="1"/>
  <c r="P33" i="13"/>
  <c r="M30" i="13"/>
  <c r="M31" i="13"/>
  <c r="P31" i="13" s="1"/>
  <c r="M13" i="13"/>
  <c r="P446" i="13"/>
  <c r="M444" i="13"/>
  <c r="P444" i="13" s="1"/>
  <c r="I180" i="13"/>
  <c r="K180" i="13" s="1"/>
  <c r="K226" i="13"/>
  <c r="P446" i="9"/>
  <c r="L28" i="11"/>
  <c r="O28" i="11" s="1"/>
  <c r="P20" i="13"/>
  <c r="M18" i="13"/>
  <c r="P18" i="13" s="1"/>
  <c r="L18" i="13"/>
  <c r="O18" i="13" s="1"/>
  <c r="O20" i="13"/>
  <c r="L414" i="13"/>
  <c r="O414" i="13" s="1"/>
  <c r="M14" i="13"/>
  <c r="P14" i="13" s="1"/>
  <c r="P16" i="13"/>
  <c r="P24" i="13"/>
  <c r="O24" i="13"/>
  <c r="P16" i="12"/>
  <c r="P421" i="11"/>
  <c r="L28" i="12"/>
  <c r="O28" i="12" s="1"/>
  <c r="M37" i="12"/>
  <c r="N37" i="12"/>
  <c r="O24" i="12"/>
  <c r="P24" i="12"/>
  <c r="N10" i="12"/>
  <c r="N8" i="12" s="1"/>
  <c r="O13" i="12"/>
  <c r="O9" i="12"/>
  <c r="P21" i="12"/>
  <c r="O16" i="12"/>
  <c r="L10" i="12"/>
  <c r="O11" i="12"/>
  <c r="O88" i="12"/>
  <c r="L37" i="12"/>
  <c r="M14" i="12"/>
  <c r="P14" i="12" s="1"/>
  <c r="P469" i="12"/>
  <c r="M467" i="12"/>
  <c r="P467" i="12" s="1"/>
  <c r="P33" i="12"/>
  <c r="M30" i="12"/>
  <c r="M31" i="12"/>
  <c r="P31" i="12" s="1"/>
  <c r="M13" i="12"/>
  <c r="P20" i="12"/>
  <c r="M18" i="12"/>
  <c r="P18" i="12" s="1"/>
  <c r="L414" i="12"/>
  <c r="O414" i="12" s="1"/>
  <c r="O345" i="12"/>
  <c r="O18" i="12"/>
  <c r="O328" i="12"/>
  <c r="P328" i="12"/>
  <c r="P446" i="12"/>
  <c r="M444" i="12"/>
  <c r="O20" i="12"/>
  <c r="P546" i="9"/>
  <c r="P24" i="8"/>
  <c r="M544" i="11"/>
  <c r="P544" i="11" s="1"/>
  <c r="L414" i="11"/>
  <c r="O414" i="11" s="1"/>
  <c r="O24" i="11"/>
  <c r="O16" i="11"/>
  <c r="N10" i="11"/>
  <c r="N8" i="11" s="1"/>
  <c r="P20" i="11"/>
  <c r="M18" i="11"/>
  <c r="P18" i="11" s="1"/>
  <c r="P467" i="11"/>
  <c r="O41" i="11"/>
  <c r="L37" i="11"/>
  <c r="M10" i="11"/>
  <c r="M8" i="11" s="1"/>
  <c r="P13" i="11"/>
  <c r="O345" i="11"/>
  <c r="P345" i="11"/>
  <c r="N414" i="11"/>
  <c r="O419" i="11"/>
  <c r="P419" i="11"/>
  <c r="N11" i="11"/>
  <c r="O11" i="11" s="1"/>
  <c r="K226" i="11"/>
  <c r="I180" i="11"/>
  <c r="K180" i="11" s="1"/>
  <c r="P9" i="11"/>
  <c r="P328" i="11"/>
  <c r="O20" i="11"/>
  <c r="L18" i="11"/>
  <c r="O18" i="11" s="1"/>
  <c r="M30" i="11"/>
  <c r="P33" i="11"/>
  <c r="M31" i="11"/>
  <c r="P31" i="11" s="1"/>
  <c r="P16" i="11"/>
  <c r="N14" i="11"/>
  <c r="P14" i="11" s="1"/>
  <c r="O9" i="11"/>
  <c r="M11" i="11"/>
  <c r="O21" i="11"/>
  <c r="M37" i="11"/>
  <c r="P41" i="11"/>
  <c r="N37" i="11"/>
  <c r="O13" i="11"/>
  <c r="L10" i="11"/>
  <c r="P657" i="9"/>
  <c r="P546" i="10"/>
  <c r="M544" i="10"/>
  <c r="P544" i="10" s="1"/>
  <c r="M467" i="10"/>
  <c r="P467" i="10" s="1"/>
  <c r="P469" i="10"/>
  <c r="P24" i="10"/>
  <c r="M30" i="10"/>
  <c r="M31" i="10"/>
  <c r="P31" i="10" s="1"/>
  <c r="P33" i="10"/>
  <c r="P20" i="10"/>
  <c r="M18" i="10"/>
  <c r="P18" i="10" s="1"/>
  <c r="O30" i="10"/>
  <c r="L28" i="10"/>
  <c r="O28" i="10" s="1"/>
  <c r="O21" i="10"/>
  <c r="O16" i="10"/>
  <c r="L14" i="10"/>
  <c r="P119" i="10"/>
  <c r="M37" i="10"/>
  <c r="L10" i="10"/>
  <c r="L8" i="10" s="1"/>
  <c r="O13" i="10"/>
  <c r="O9" i="10"/>
  <c r="P9" i="10"/>
  <c r="N11" i="10"/>
  <c r="N10" i="10"/>
  <c r="N8" i="10" s="1"/>
  <c r="K226" i="10"/>
  <c r="I180" i="10"/>
  <c r="K180" i="10" s="1"/>
  <c r="O20" i="10"/>
  <c r="L18" i="10"/>
  <c r="O18" i="10" s="1"/>
  <c r="P421" i="10"/>
  <c r="M419" i="10"/>
  <c r="L11" i="10"/>
  <c r="L37" i="10"/>
  <c r="O88" i="7"/>
  <c r="P444" i="9"/>
  <c r="P41" i="10"/>
  <c r="N37" i="10"/>
  <c r="M13" i="10"/>
  <c r="L414" i="10"/>
  <c r="O414" i="10" s="1"/>
  <c r="O419" i="10"/>
  <c r="O41" i="10"/>
  <c r="N14" i="10"/>
  <c r="P14" i="10" s="1"/>
  <c r="P16" i="10"/>
  <c r="O21" i="9"/>
  <c r="K226" i="9"/>
  <c r="I180" i="9"/>
  <c r="K180" i="9" s="1"/>
  <c r="P24" i="7"/>
  <c r="P53" i="9"/>
  <c r="P20" i="9"/>
  <c r="L414" i="9"/>
  <c r="O414" i="9" s="1"/>
  <c r="P345" i="9"/>
  <c r="P18" i="9"/>
  <c r="P24" i="9"/>
  <c r="O20" i="9"/>
  <c r="O18" i="9"/>
  <c r="N37" i="9"/>
  <c r="O24" i="9"/>
  <c r="M37" i="9"/>
  <c r="L414" i="8"/>
  <c r="O414" i="8" s="1"/>
  <c r="O9" i="9"/>
  <c r="L11" i="9"/>
  <c r="O13" i="9"/>
  <c r="L10" i="9"/>
  <c r="L8" i="9" s="1"/>
  <c r="P16" i="9"/>
  <c r="M14" i="9"/>
  <c r="P14" i="9" s="1"/>
  <c r="O165" i="8"/>
  <c r="P33" i="9"/>
  <c r="M30" i="9"/>
  <c r="M31" i="9"/>
  <c r="P31" i="9" s="1"/>
  <c r="M13" i="9"/>
  <c r="L14" i="9"/>
  <c r="O14" i="9" s="1"/>
  <c r="P469" i="9"/>
  <c r="M467" i="9"/>
  <c r="L28" i="9"/>
  <c r="O28" i="9" s="1"/>
  <c r="N10" i="9"/>
  <c r="N8" i="9" s="1"/>
  <c r="N11" i="9"/>
  <c r="L37" i="9"/>
  <c r="O88" i="9"/>
  <c r="L28" i="8"/>
  <c r="O28" i="8" s="1"/>
  <c r="P687" i="8"/>
  <c r="M685" i="8"/>
  <c r="P685" i="8" s="1"/>
  <c r="O165" i="7"/>
  <c r="O24" i="8"/>
  <c r="O16" i="8"/>
  <c r="O13" i="8"/>
  <c r="L10" i="8"/>
  <c r="L11" i="8"/>
  <c r="O11" i="8" s="1"/>
  <c r="P20" i="8"/>
  <c r="O53" i="8"/>
  <c r="N37" i="8"/>
  <c r="P53" i="8"/>
  <c r="O20" i="8"/>
  <c r="L18" i="8"/>
  <c r="O18" i="8" s="1"/>
  <c r="L14" i="8"/>
  <c r="O14" i="8" s="1"/>
  <c r="P421" i="8"/>
  <c r="M419" i="8"/>
  <c r="N10" i="8"/>
  <c r="N8" i="8" s="1"/>
  <c r="P16" i="8"/>
  <c r="P14" i="8"/>
  <c r="P88" i="8"/>
  <c r="M37" i="8"/>
  <c r="P18" i="8"/>
  <c r="L37" i="8"/>
  <c r="O41" i="8"/>
  <c r="M30" i="8"/>
  <c r="P33" i="8"/>
  <c r="M31" i="8"/>
  <c r="P31" i="8" s="1"/>
  <c r="P9" i="8"/>
  <c r="M544" i="8"/>
  <c r="P544" i="8" s="1"/>
  <c r="M13" i="8"/>
  <c r="M37" i="7"/>
  <c r="M544" i="7"/>
  <c r="P544" i="7" s="1"/>
  <c r="N37" i="7"/>
  <c r="M419" i="7"/>
  <c r="P419" i="7" s="1"/>
  <c r="P421" i="7"/>
  <c r="P30" i="4"/>
  <c r="P165" i="5"/>
  <c r="P181" i="7"/>
  <c r="M14" i="7"/>
  <c r="P14" i="7" s="1"/>
  <c r="P469" i="7"/>
  <c r="M467" i="7"/>
  <c r="P467" i="7" s="1"/>
  <c r="P13" i="7"/>
  <c r="M10" i="7"/>
  <c r="M11" i="7"/>
  <c r="P657" i="7"/>
  <c r="M655" i="7"/>
  <c r="P655" i="7" s="1"/>
  <c r="O20" i="7"/>
  <c r="L18" i="7"/>
  <c r="O18" i="7" s="1"/>
  <c r="L14" i="7"/>
  <c r="O14" i="7" s="1"/>
  <c r="P446" i="7"/>
  <c r="M444" i="7"/>
  <c r="N10" i="7"/>
  <c r="N8" i="7" s="1"/>
  <c r="N11" i="7"/>
  <c r="O11" i="7" s="1"/>
  <c r="L10" i="7"/>
  <c r="L8" i="7" s="1"/>
  <c r="P21" i="7"/>
  <c r="O419" i="7"/>
  <c r="L414" i="7"/>
  <c r="O414" i="7" s="1"/>
  <c r="O13" i="7"/>
  <c r="O9" i="7"/>
  <c r="P20" i="7"/>
  <c r="M18" i="7"/>
  <c r="P18" i="7" s="1"/>
  <c r="P33" i="7"/>
  <c r="M30" i="7"/>
  <c r="M31" i="7"/>
  <c r="P31" i="7" s="1"/>
  <c r="P20" i="5"/>
  <c r="L28" i="7"/>
  <c r="O28" i="7" s="1"/>
  <c r="K226" i="7"/>
  <c r="I180" i="7"/>
  <c r="K180" i="7" s="1"/>
  <c r="L37" i="7"/>
  <c r="L10" i="4"/>
  <c r="O345" i="5"/>
  <c r="O20" i="5"/>
  <c r="P119" i="5"/>
  <c r="P14" i="6"/>
  <c r="O24" i="4"/>
  <c r="P20" i="6"/>
  <c r="L37" i="6"/>
  <c r="L28" i="6"/>
  <c r="O28" i="6" s="1"/>
  <c r="P24" i="6"/>
  <c r="O345" i="6"/>
  <c r="O419" i="6"/>
  <c r="L414" i="6"/>
  <c r="M18" i="6"/>
  <c r="P18" i="6" s="1"/>
  <c r="N37" i="6"/>
  <c r="P16" i="6"/>
  <c r="P469" i="6"/>
  <c r="M467" i="6"/>
  <c r="P467" i="6" s="1"/>
  <c r="P41" i="6"/>
  <c r="M37" i="6"/>
  <c r="N10" i="6"/>
  <c r="N8" i="6" s="1"/>
  <c r="L28" i="4"/>
  <c r="O28" i="4" s="1"/>
  <c r="O16" i="6"/>
  <c r="L14" i="6"/>
  <c r="O14" i="6" s="1"/>
  <c r="P181" i="6"/>
  <c r="P21" i="6"/>
  <c r="O13" i="6"/>
  <c r="L10" i="6"/>
  <c r="L11" i="6"/>
  <c r="O11" i="6" s="1"/>
  <c r="M30" i="6"/>
  <c r="M31" i="6"/>
  <c r="P31" i="6" s="1"/>
  <c r="P33" i="6"/>
  <c r="N414" i="6"/>
  <c r="P13" i="6"/>
  <c r="M10" i="6"/>
  <c r="M11" i="6"/>
  <c r="P11" i="6" s="1"/>
  <c r="O20" i="6"/>
  <c r="L18" i="6"/>
  <c r="O18" i="6" s="1"/>
  <c r="P421" i="6"/>
  <c r="M419" i="6"/>
  <c r="K226" i="4"/>
  <c r="O24" i="5"/>
  <c r="O264" i="2"/>
  <c r="P14" i="3"/>
  <c r="L18" i="5"/>
  <c r="O18" i="5" s="1"/>
  <c r="I180" i="5"/>
  <c r="K180" i="5" s="1"/>
  <c r="K226" i="5"/>
  <c r="O121" i="2"/>
  <c r="P24" i="4"/>
  <c r="P18" i="5"/>
  <c r="N37" i="5"/>
  <c r="O16" i="5"/>
  <c r="P88" i="5"/>
  <c r="N10" i="5"/>
  <c r="N8" i="5" s="1"/>
  <c r="L14" i="5"/>
  <c r="O14" i="5" s="1"/>
  <c r="P328" i="5"/>
  <c r="O328" i="5"/>
  <c r="P33" i="5"/>
  <c r="M30" i="5"/>
  <c r="M31" i="5"/>
  <c r="P31" i="5" s="1"/>
  <c r="P419" i="5"/>
  <c r="P41" i="5"/>
  <c r="M37" i="5"/>
  <c r="N11" i="5"/>
  <c r="O13" i="5"/>
  <c r="L10" i="5"/>
  <c r="L11" i="5"/>
  <c r="L37" i="5"/>
  <c r="O419" i="5"/>
  <c r="L414" i="5"/>
  <c r="O414" i="5" s="1"/>
  <c r="M467" i="5"/>
  <c r="P467" i="5" s="1"/>
  <c r="P469" i="5"/>
  <c r="M13" i="5"/>
  <c r="M544" i="5"/>
  <c r="P544" i="5" s="1"/>
  <c r="P9" i="5"/>
  <c r="O88" i="4"/>
  <c r="P16" i="5"/>
  <c r="L28" i="5"/>
  <c r="O28" i="5" s="1"/>
  <c r="M14" i="5"/>
  <c r="P14" i="5" s="1"/>
  <c r="O21" i="4"/>
  <c r="M10" i="4"/>
  <c r="O181" i="4"/>
  <c r="O528" i="1"/>
  <c r="P13" i="4"/>
  <c r="P53" i="2"/>
  <c r="L414" i="4"/>
  <c r="O414" i="4" s="1"/>
  <c r="O18" i="4"/>
  <c r="P18" i="4"/>
  <c r="O20" i="4"/>
  <c r="P16" i="4"/>
  <c r="M14" i="4"/>
  <c r="P14" i="4" s="1"/>
  <c r="L14" i="4"/>
  <c r="O14" i="4" s="1"/>
  <c r="M37" i="4"/>
  <c r="O33" i="2"/>
  <c r="L37" i="4"/>
  <c r="N10" i="4"/>
  <c r="N11" i="4"/>
  <c r="O11" i="4" s="1"/>
  <c r="N227" i="1"/>
  <c r="P21" i="4"/>
  <c r="L444" i="2"/>
  <c r="O444" i="2" s="1"/>
  <c r="O261" i="2"/>
  <c r="O9" i="4"/>
  <c r="L8" i="4"/>
  <c r="O263" i="2"/>
  <c r="O13" i="4"/>
  <c r="P20" i="4"/>
  <c r="P261" i="4"/>
  <c r="N37" i="4"/>
  <c r="M414" i="4"/>
  <c r="P414" i="4" s="1"/>
  <c r="P419" i="4"/>
  <c r="O183" i="2"/>
  <c r="O317" i="2"/>
  <c r="N657" i="1"/>
  <c r="O657" i="1" s="1"/>
  <c r="M419" i="2"/>
  <c r="P419" i="2" s="1"/>
  <c r="O345" i="2"/>
  <c r="L298" i="2"/>
  <c r="O298" i="2" s="1"/>
  <c r="P16" i="3"/>
  <c r="N10" i="3"/>
  <c r="N8" i="3" s="1"/>
  <c r="P21" i="3"/>
  <c r="P279" i="1"/>
  <c r="P525" i="1"/>
  <c r="P391" i="2"/>
  <c r="P528" i="1"/>
  <c r="N526" i="1"/>
  <c r="O526" i="1" s="1"/>
  <c r="P546" i="3"/>
  <c r="M544" i="3"/>
  <c r="P544" i="3" s="1"/>
  <c r="P165" i="1"/>
  <c r="P315" i="1"/>
  <c r="L34" i="2"/>
  <c r="O34" i="2" s="1"/>
  <c r="P279" i="2"/>
  <c r="O328" i="2"/>
  <c r="P55" i="2"/>
  <c r="O389" i="2"/>
  <c r="N687" i="1"/>
  <c r="N685" i="1" s="1"/>
  <c r="O685" i="1" s="1"/>
  <c r="O660" i="1"/>
  <c r="N658" i="1"/>
  <c r="P658" i="1" s="1"/>
  <c r="M37" i="3"/>
  <c r="P151" i="1"/>
  <c r="N37" i="3"/>
  <c r="P419" i="3"/>
  <c r="O391" i="2"/>
  <c r="O330" i="2"/>
  <c r="P277" i="2"/>
  <c r="M10" i="3"/>
  <c r="P13" i="3"/>
  <c r="M11" i="3"/>
  <c r="P33" i="3"/>
  <c r="M31" i="3"/>
  <c r="P31" i="3" s="1"/>
  <c r="M30" i="3"/>
  <c r="O66" i="3"/>
  <c r="K226" i="3"/>
  <c r="I180" i="3"/>
  <c r="K180" i="3" s="1"/>
  <c r="O20" i="3"/>
  <c r="L18" i="3"/>
  <c r="O18" i="3" s="1"/>
  <c r="O68" i="2"/>
  <c r="P20" i="3"/>
  <c r="M18" i="3"/>
  <c r="P18" i="3" s="1"/>
  <c r="O13" i="3"/>
  <c r="O317" i="1"/>
  <c r="P631" i="2"/>
  <c r="O546" i="2"/>
  <c r="O9" i="3"/>
  <c r="O41" i="3"/>
  <c r="L37" i="3"/>
  <c r="O16" i="3"/>
  <c r="L14" i="3"/>
  <c r="O14" i="3" s="1"/>
  <c r="L10" i="3"/>
  <c r="M8" i="3"/>
  <c r="P9" i="3"/>
  <c r="P317" i="2"/>
  <c r="P525" i="3"/>
  <c r="M523" i="3"/>
  <c r="P523" i="3" s="1"/>
  <c r="O30" i="3"/>
  <c r="L28" i="3"/>
  <c r="O28" i="3" s="1"/>
  <c r="O419" i="3"/>
  <c r="L414" i="3"/>
  <c r="O414" i="3" s="1"/>
  <c r="N11" i="3"/>
  <c r="O11" i="3" s="1"/>
  <c r="P690" i="1"/>
  <c r="O261" i="1"/>
  <c r="P634" i="2"/>
  <c r="P424" i="2"/>
  <c r="P23" i="2"/>
  <c r="L523" i="2"/>
  <c r="O523" i="2" s="1"/>
  <c r="P26" i="1"/>
  <c r="P68" i="2"/>
  <c r="O209" i="1"/>
  <c r="N24" i="1"/>
  <c r="O24" i="1" s="1"/>
  <c r="P315" i="2"/>
  <c r="L132" i="2"/>
  <c r="O132" i="2" s="1"/>
  <c r="O277" i="2"/>
  <c r="P261" i="1"/>
  <c r="J593" i="1"/>
  <c r="K593" i="1" s="1"/>
  <c r="P263" i="1"/>
  <c r="M632" i="2"/>
  <c r="P632" i="2" s="1"/>
  <c r="L629" i="2"/>
  <c r="O629" i="2" s="1"/>
  <c r="L181" i="2"/>
  <c r="O181" i="2" s="1"/>
  <c r="O24" i="2"/>
  <c r="J275" i="2"/>
  <c r="K275" i="2" s="1"/>
  <c r="O321" i="2"/>
  <c r="P24" i="2"/>
  <c r="O421" i="2"/>
  <c r="L315" i="2"/>
  <c r="O315" i="2" s="1"/>
  <c r="K576" i="1"/>
  <c r="O68" i="1"/>
  <c r="L786" i="2"/>
  <c r="O786" i="2" s="1"/>
  <c r="M422" i="2"/>
  <c r="P422" i="2" s="1"/>
  <c r="O167" i="2"/>
  <c r="M66" i="2"/>
  <c r="P66" i="2" s="1"/>
  <c r="N16" i="2"/>
  <c r="N14" i="2" s="1"/>
  <c r="P321" i="2"/>
  <c r="P328" i="1"/>
  <c r="K64" i="1"/>
  <c r="M261" i="2"/>
  <c r="P261" i="2" s="1"/>
  <c r="P44" i="2"/>
  <c r="P90" i="1"/>
  <c r="O90" i="1"/>
  <c r="O263" i="1"/>
  <c r="P634" i="1"/>
  <c r="P318" i="1"/>
  <c r="O523" i="1"/>
  <c r="I180" i="2"/>
  <c r="K180" i="2" s="1"/>
  <c r="P43" i="2"/>
  <c r="P402" i="2"/>
  <c r="O279" i="2"/>
  <c r="M165" i="2"/>
  <c r="P165" i="2" s="1"/>
  <c r="M132" i="2"/>
  <c r="P132" i="2" s="1"/>
  <c r="O43" i="1"/>
  <c r="J364" i="2"/>
  <c r="K364" i="2" s="1"/>
  <c r="L467" i="2"/>
  <c r="O467" i="2" s="1"/>
  <c r="O469" i="2"/>
  <c r="P90" i="2"/>
  <c r="M88" i="2"/>
  <c r="P88" i="2" s="1"/>
  <c r="L315" i="1"/>
  <c r="O315" i="1" s="1"/>
  <c r="O688" i="1"/>
  <c r="P55" i="1"/>
  <c r="N41" i="2"/>
  <c r="P41" i="2" s="1"/>
  <c r="P404" i="2"/>
  <c r="M149" i="1"/>
  <c r="P149" i="1" s="1"/>
  <c r="O525" i="1"/>
  <c r="P348" i="1"/>
  <c r="O345" i="1"/>
  <c r="K522" i="2"/>
  <c r="K537" i="2"/>
  <c r="P549" i="2"/>
  <c r="M546" i="2"/>
  <c r="L655" i="2"/>
  <c r="O655" i="2" s="1"/>
  <c r="O151" i="2"/>
  <c r="L149" i="2"/>
  <c r="O149" i="2" s="1"/>
  <c r="L30" i="2"/>
  <c r="M525" i="2"/>
  <c r="M526" i="2"/>
  <c r="P526" i="2" s="1"/>
  <c r="P528" i="2"/>
  <c r="M33" i="2"/>
  <c r="O23" i="2"/>
  <c r="L20" i="2"/>
  <c r="L13" i="2"/>
  <c r="L21" i="2"/>
  <c r="P9" i="2"/>
  <c r="O328" i="1"/>
  <c r="O217" i="1"/>
  <c r="P317" i="1"/>
  <c r="M389" i="2"/>
  <c r="P389" i="2" s="1"/>
  <c r="O90" i="2"/>
  <c r="L88" i="2"/>
  <c r="O88" i="2" s="1"/>
  <c r="L66" i="2"/>
  <c r="O66" i="2" s="1"/>
  <c r="P19" i="2"/>
  <c r="I65" i="2"/>
  <c r="K65" i="2" s="1"/>
  <c r="K77" i="2"/>
  <c r="O43" i="2"/>
  <c r="N446" i="1"/>
  <c r="P446" i="1" s="1"/>
  <c r="P347" i="2"/>
  <c r="L53" i="2"/>
  <c r="O53" i="2" s="1"/>
  <c r="O55" i="2"/>
  <c r="O26" i="2"/>
  <c r="L16" i="2"/>
  <c r="I64" i="2"/>
  <c r="K64" i="2" s="1"/>
  <c r="K76" i="2"/>
  <c r="N21" i="2"/>
  <c r="P21" i="2" s="1"/>
  <c r="N13" i="2"/>
  <c r="N20" i="2"/>
  <c r="N18" i="2" s="1"/>
  <c r="P391" i="1"/>
  <c r="J417" i="2"/>
  <c r="K417" i="2" s="1"/>
  <c r="K433" i="2"/>
  <c r="P183" i="2"/>
  <c r="M181" i="2"/>
  <c r="P181" i="2" s="1"/>
  <c r="M16" i="2"/>
  <c r="P26" i="2"/>
  <c r="M20" i="2"/>
  <c r="O347" i="1"/>
  <c r="K112" i="1"/>
  <c r="O690" i="1"/>
  <c r="K236" i="1"/>
  <c r="K76" i="1"/>
  <c r="J594" i="1"/>
  <c r="K594" i="1" s="1"/>
  <c r="O347" i="2"/>
  <c r="P328" i="2"/>
  <c r="L402" i="2"/>
  <c r="O402" i="2" s="1"/>
  <c r="O404" i="2"/>
  <c r="M119" i="2"/>
  <c r="O19" i="2"/>
  <c r="P389" i="1"/>
  <c r="M523" i="1"/>
  <c r="P523" i="1" s="1"/>
  <c r="L786" i="1"/>
  <c r="O786" i="1" s="1"/>
  <c r="O55" i="1"/>
  <c r="P469" i="2"/>
  <c r="M467" i="2"/>
  <c r="P467" i="2" s="1"/>
  <c r="K434" i="2"/>
  <c r="I418" i="2"/>
  <c r="K418" i="2" s="1"/>
  <c r="L685" i="2"/>
  <c r="O685" i="2" s="1"/>
  <c r="P330" i="2"/>
  <c r="M345" i="2"/>
  <c r="P345" i="2" s="1"/>
  <c r="M298" i="2"/>
  <c r="P298" i="2" s="1"/>
  <c r="M149" i="2"/>
  <c r="P149" i="2" s="1"/>
  <c r="P151" i="2"/>
  <c r="L227" i="2"/>
  <c r="O238" i="2"/>
  <c r="O389" i="1"/>
  <c r="N469" i="1"/>
  <c r="O469" i="1" s="1"/>
  <c r="P404" i="1"/>
  <c r="O198" i="1"/>
  <c r="P472" i="1"/>
  <c r="O391" i="1"/>
  <c r="O134" i="1"/>
  <c r="N53" i="1"/>
  <c r="O53" i="1" s="1"/>
  <c r="N470" i="1"/>
  <c r="P470" i="1" s="1"/>
  <c r="M277" i="1"/>
  <c r="P277" i="1" s="1"/>
  <c r="P449" i="1"/>
  <c r="M53" i="1"/>
  <c r="P330" i="1"/>
  <c r="N447" i="1"/>
  <c r="P447" i="1" s="1"/>
  <c r="P402" i="1"/>
  <c r="P632" i="1"/>
  <c r="O632" i="1"/>
  <c r="K654" i="1"/>
  <c r="N789" i="1"/>
  <c r="L88" i="1"/>
  <c r="O88" i="1" s="1"/>
  <c r="O167" i="1"/>
  <c r="P300" i="1"/>
  <c r="N631" i="1"/>
  <c r="N629" i="1" s="1"/>
  <c r="P629" i="1" s="1"/>
  <c r="K233" i="1"/>
  <c r="K669" i="1"/>
  <c r="P68" i="1"/>
  <c r="P91" i="1"/>
  <c r="L16" i="1"/>
  <c r="O16" i="1" s="1"/>
  <c r="O634" i="1"/>
  <c r="O277" i="1"/>
  <c r="O149" i="1"/>
  <c r="L30" i="1"/>
  <c r="L28" i="1" s="1"/>
  <c r="O300" i="1"/>
  <c r="K675" i="1"/>
  <c r="M20" i="1"/>
  <c r="M18" i="1" s="1"/>
  <c r="L132" i="1"/>
  <c r="O132" i="1" s="1"/>
  <c r="M31" i="1"/>
  <c r="M30" i="1"/>
  <c r="M28" i="1" s="1"/>
  <c r="N181" i="1"/>
  <c r="P183" i="1"/>
  <c r="K77" i="1"/>
  <c r="I65" i="1"/>
  <c r="K65" i="1" s="1"/>
  <c r="O183" i="1"/>
  <c r="O26" i="1"/>
  <c r="P167" i="1"/>
  <c r="P688" i="1"/>
  <c r="K559" i="1"/>
  <c r="M88" i="1"/>
  <c r="P88" i="1" s="1"/>
  <c r="M24" i="1"/>
  <c r="M16" i="1"/>
  <c r="M13" i="1"/>
  <c r="M11" i="1" s="1"/>
  <c r="O165" i="1"/>
  <c r="O151" i="1"/>
  <c r="O404" i="1"/>
  <c r="L402" i="1"/>
  <c r="O402" i="1" s="1"/>
  <c r="L34" i="1"/>
  <c r="O34" i="1" s="1"/>
  <c r="L31" i="1"/>
  <c r="O298" i="1"/>
  <c r="M298" i="1"/>
  <c r="P298" i="1" s="1"/>
  <c r="O121" i="1"/>
  <c r="M132" i="1"/>
  <c r="P132" i="1" s="1"/>
  <c r="P134" i="1"/>
  <c r="L444" i="1"/>
  <c r="O330" i="1"/>
  <c r="O279" i="1"/>
  <c r="L467" i="1"/>
  <c r="N546" i="1"/>
  <c r="O546" i="1" s="1"/>
  <c r="N547" i="1"/>
  <c r="P547" i="1" s="1"/>
  <c r="K434" i="1"/>
  <c r="I418" i="1"/>
  <c r="K418" i="1" s="1"/>
  <c r="O549" i="1"/>
  <c r="K364" i="1"/>
  <c r="P12" i="1"/>
  <c r="M9" i="1"/>
  <c r="L119" i="1"/>
  <c r="O119" i="1" s="1"/>
  <c r="P121" i="1"/>
  <c r="M119" i="1"/>
  <c r="P119" i="1" s="1"/>
  <c r="L66" i="1"/>
  <c r="O280" i="1"/>
  <c r="P264" i="1"/>
  <c r="K433" i="1"/>
  <c r="I417" i="1"/>
  <c r="K417" i="1" s="1"/>
  <c r="O23" i="1"/>
  <c r="L20" i="1"/>
  <c r="L18" i="1" s="1"/>
  <c r="L13" i="1"/>
  <c r="P43" i="1"/>
  <c r="N41" i="1"/>
  <c r="P301" i="1"/>
  <c r="K237" i="1"/>
  <c r="I226" i="1"/>
  <c r="O44" i="1"/>
  <c r="O424" i="1"/>
  <c r="O238" i="1"/>
  <c r="L227" i="1"/>
  <c r="M66" i="1"/>
  <c r="N21" i="1"/>
  <c r="P21" i="1" s="1"/>
  <c r="N20" i="1"/>
  <c r="N18" i="1" s="1"/>
  <c r="P23" i="1"/>
  <c r="O19" i="1"/>
  <c r="L21" i="1"/>
  <c r="N421" i="1"/>
  <c r="N422" i="1"/>
  <c r="O422" i="1" s="1"/>
  <c r="N33" i="1"/>
  <c r="N13" i="1" s="1"/>
  <c r="P19" i="1"/>
  <c r="P545" i="1"/>
  <c r="M544" i="1"/>
  <c r="P549" i="1"/>
  <c r="K543" i="1"/>
  <c r="O12" i="1"/>
  <c r="L9" i="1"/>
  <c r="M345" i="1"/>
  <c r="P345" i="1" s="1"/>
  <c r="P347" i="1"/>
  <c r="O10" i="14" l="1"/>
  <c r="M11" i="14"/>
  <c r="P11" i="14" s="1"/>
  <c r="M28" i="14"/>
  <c r="P28" i="14" s="1"/>
  <c r="P13" i="14"/>
  <c r="O37" i="15"/>
  <c r="O10" i="15"/>
  <c r="P13" i="15"/>
  <c r="M10" i="15"/>
  <c r="M11" i="15"/>
  <c r="P11" i="15" s="1"/>
  <c r="P30" i="15"/>
  <c r="M28" i="15"/>
  <c r="P28" i="15" s="1"/>
  <c r="P37" i="15"/>
  <c r="M414" i="15"/>
  <c r="P414" i="15" s="1"/>
  <c r="P419" i="15"/>
  <c r="L8" i="15"/>
  <c r="O8" i="15" s="1"/>
  <c r="L8" i="14"/>
  <c r="O8" i="14" s="1"/>
  <c r="O14" i="14"/>
  <c r="P37" i="14"/>
  <c r="O37" i="14"/>
  <c r="P10" i="14"/>
  <c r="M8" i="14"/>
  <c r="P8" i="14" s="1"/>
  <c r="P414" i="14"/>
  <c r="M414" i="11"/>
  <c r="P414" i="11" s="1"/>
  <c r="L8" i="13"/>
  <c r="O8" i="13" s="1"/>
  <c r="O10" i="13"/>
  <c r="O37" i="12"/>
  <c r="P30" i="13"/>
  <c r="M28" i="13"/>
  <c r="P28" i="13" s="1"/>
  <c r="M414" i="13"/>
  <c r="P414" i="13" s="1"/>
  <c r="P419" i="13"/>
  <c r="O10" i="12"/>
  <c r="P13" i="13"/>
  <c r="M10" i="13"/>
  <c r="M11" i="13"/>
  <c r="P11" i="13" s="1"/>
  <c r="L8" i="12"/>
  <c r="O8" i="12" s="1"/>
  <c r="P37" i="12"/>
  <c r="M11" i="12"/>
  <c r="P11" i="12" s="1"/>
  <c r="P13" i="12"/>
  <c r="M10" i="12"/>
  <c r="P444" i="12"/>
  <c r="M414" i="12"/>
  <c r="P414" i="12" s="1"/>
  <c r="P30" i="12"/>
  <c r="M28" i="12"/>
  <c r="P28" i="12" s="1"/>
  <c r="O10" i="11"/>
  <c r="P37" i="11"/>
  <c r="O14" i="11"/>
  <c r="O8" i="10"/>
  <c r="L8" i="11"/>
  <c r="O8" i="11" s="1"/>
  <c r="P10" i="11"/>
  <c r="P11" i="11"/>
  <c r="P8" i="11"/>
  <c r="P30" i="11"/>
  <c r="M28" i="11"/>
  <c r="P28" i="11" s="1"/>
  <c r="O37" i="11"/>
  <c r="O14" i="10"/>
  <c r="O11" i="10"/>
  <c r="O37" i="10"/>
  <c r="P13" i="10"/>
  <c r="M10" i="10"/>
  <c r="M11" i="10"/>
  <c r="P11" i="10" s="1"/>
  <c r="P419" i="10"/>
  <c r="M414" i="10"/>
  <c r="P414" i="10" s="1"/>
  <c r="O10" i="10"/>
  <c r="P30" i="10"/>
  <c r="M28" i="10"/>
  <c r="P28" i="10" s="1"/>
  <c r="P37" i="10"/>
  <c r="O11" i="9"/>
  <c r="O37" i="9"/>
  <c r="P37" i="9"/>
  <c r="O10" i="9"/>
  <c r="P467" i="9"/>
  <c r="M414" i="9"/>
  <c r="P414" i="9" s="1"/>
  <c r="P30" i="9"/>
  <c r="M28" i="9"/>
  <c r="P28" i="9" s="1"/>
  <c r="O8" i="9"/>
  <c r="P13" i="9"/>
  <c r="M10" i="9"/>
  <c r="M11" i="9"/>
  <c r="P11" i="9" s="1"/>
  <c r="O37" i="8"/>
  <c r="P37" i="8"/>
  <c r="O37" i="7"/>
  <c r="P13" i="8"/>
  <c r="M10" i="8"/>
  <c r="M11" i="8"/>
  <c r="P11" i="8" s="1"/>
  <c r="P30" i="8"/>
  <c r="M28" i="8"/>
  <c r="P28" i="8" s="1"/>
  <c r="P37" i="7"/>
  <c r="O10" i="8"/>
  <c r="L8" i="8"/>
  <c r="O8" i="8" s="1"/>
  <c r="M414" i="8"/>
  <c r="P414" i="8" s="1"/>
  <c r="P419" i="8"/>
  <c r="P526" i="1"/>
  <c r="P30" i="7"/>
  <c r="M28" i="7"/>
  <c r="P28" i="7" s="1"/>
  <c r="P444" i="7"/>
  <c r="M414" i="7"/>
  <c r="P414" i="7" s="1"/>
  <c r="P11" i="7"/>
  <c r="P10" i="7"/>
  <c r="M8" i="7"/>
  <c r="P8" i="7" s="1"/>
  <c r="O8" i="7"/>
  <c r="O10" i="7"/>
  <c r="O37" i="6"/>
  <c r="O10" i="4"/>
  <c r="O37" i="5"/>
  <c r="P37" i="6"/>
  <c r="P30" i="6"/>
  <c r="M28" i="6"/>
  <c r="P28" i="6" s="1"/>
  <c r="P10" i="6"/>
  <c r="M8" i="6"/>
  <c r="P8" i="6" s="1"/>
  <c r="O414" i="6"/>
  <c r="M414" i="6"/>
  <c r="P414" i="6" s="1"/>
  <c r="P419" i="6"/>
  <c r="O10" i="6"/>
  <c r="L8" i="6"/>
  <c r="O8" i="6" s="1"/>
  <c r="P37" i="5"/>
  <c r="J592" i="1"/>
  <c r="K592" i="1" s="1"/>
  <c r="P13" i="5"/>
  <c r="M10" i="5"/>
  <c r="M11" i="5"/>
  <c r="P11" i="5" s="1"/>
  <c r="O11" i="5"/>
  <c r="M414" i="5"/>
  <c r="P414" i="5" s="1"/>
  <c r="O10" i="5"/>
  <c r="L8" i="5"/>
  <c r="O8" i="5" s="1"/>
  <c r="P30" i="5"/>
  <c r="M28" i="5"/>
  <c r="P28" i="5" s="1"/>
  <c r="O37" i="3"/>
  <c r="P685" i="1"/>
  <c r="P10" i="4"/>
  <c r="M8" i="4"/>
  <c r="P657" i="1"/>
  <c r="N655" i="1"/>
  <c r="O655" i="1" s="1"/>
  <c r="N8" i="4"/>
  <c r="O8" i="4" s="1"/>
  <c r="P37" i="4"/>
  <c r="P11" i="4"/>
  <c r="O37" i="4"/>
  <c r="P37" i="3"/>
  <c r="P10" i="3"/>
  <c r="P687" i="1"/>
  <c r="O10" i="3"/>
  <c r="P11" i="3"/>
  <c r="O658" i="1"/>
  <c r="L14" i="1"/>
  <c r="O14" i="1" s="1"/>
  <c r="O687" i="1"/>
  <c r="M414" i="3"/>
  <c r="P414" i="3" s="1"/>
  <c r="P24" i="1"/>
  <c r="P30" i="3"/>
  <c r="M28" i="3"/>
  <c r="P28" i="3" s="1"/>
  <c r="P8" i="3"/>
  <c r="L8" i="3"/>
  <c r="O8" i="3" s="1"/>
  <c r="N444" i="1"/>
  <c r="P444" i="1" s="1"/>
  <c r="O631" i="1"/>
  <c r="L414" i="2"/>
  <c r="O414" i="2" s="1"/>
  <c r="P631" i="1"/>
  <c r="O629" i="1"/>
  <c r="O41" i="2"/>
  <c r="P469" i="1"/>
  <c r="P20" i="2"/>
  <c r="P546" i="2"/>
  <c r="M544" i="2"/>
  <c r="P544" i="2" s="1"/>
  <c r="N37" i="2"/>
  <c r="L28" i="2"/>
  <c r="O28" i="2" s="1"/>
  <c r="O30" i="2"/>
  <c r="O20" i="2"/>
  <c r="O470" i="1"/>
  <c r="N11" i="2"/>
  <c r="N10" i="2"/>
  <c r="N8" i="2" s="1"/>
  <c r="M18" i="2"/>
  <c r="P18" i="2" s="1"/>
  <c r="P119" i="2"/>
  <c r="M37" i="2"/>
  <c r="L37" i="2"/>
  <c r="M30" i="2"/>
  <c r="P33" i="2"/>
  <c r="M31" i="2"/>
  <c r="P31" i="2" s="1"/>
  <c r="M13" i="2"/>
  <c r="P16" i="2"/>
  <c r="M14" i="2"/>
  <c r="P14" i="2" s="1"/>
  <c r="O446" i="1"/>
  <c r="L18" i="2"/>
  <c r="O18" i="2" s="1"/>
  <c r="O21" i="2"/>
  <c r="O444" i="1"/>
  <c r="O16" i="2"/>
  <c r="L14" i="2"/>
  <c r="O14" i="2" s="1"/>
  <c r="O13" i="2"/>
  <c r="L10" i="2"/>
  <c r="L11" i="2"/>
  <c r="M523" i="2"/>
  <c r="P525" i="2"/>
  <c r="P53" i="1"/>
  <c r="N467" i="1"/>
  <c r="P467" i="1" s="1"/>
  <c r="O447" i="1"/>
  <c r="O547" i="1"/>
  <c r="P16" i="1"/>
  <c r="M14" i="1"/>
  <c r="P14" i="1" s="1"/>
  <c r="O21" i="1"/>
  <c r="P422" i="1"/>
  <c r="O181" i="1"/>
  <c r="P181" i="1"/>
  <c r="P18" i="1"/>
  <c r="M10" i="1"/>
  <c r="M8" i="1" s="1"/>
  <c r="L414" i="1"/>
  <c r="O18" i="1"/>
  <c r="N11" i="1"/>
  <c r="P11" i="1" s="1"/>
  <c r="N10" i="1"/>
  <c r="N8" i="1" s="1"/>
  <c r="N544" i="1"/>
  <c r="O544" i="1" s="1"/>
  <c r="P546" i="1"/>
  <c r="N419" i="1"/>
  <c r="O421" i="1"/>
  <c r="P421" i="1"/>
  <c r="O66" i="1"/>
  <c r="L37" i="1"/>
  <c r="K226" i="1"/>
  <c r="I180" i="1"/>
  <c r="K180" i="1" s="1"/>
  <c r="O33" i="1"/>
  <c r="N31" i="1"/>
  <c r="N30" i="1"/>
  <c r="P33" i="1"/>
  <c r="P13" i="1"/>
  <c r="M414" i="1"/>
  <c r="O20" i="1"/>
  <c r="P9" i="1"/>
  <c r="N37" i="1"/>
  <c r="O41" i="1"/>
  <c r="P41" i="1"/>
  <c r="O9" i="1"/>
  <c r="P20" i="1"/>
  <c r="O13" i="1"/>
  <c r="L10" i="1"/>
  <c r="L8" i="1" s="1"/>
  <c r="L11" i="1"/>
  <c r="P66" i="1"/>
  <c r="M37" i="1"/>
  <c r="P10" i="15" l="1"/>
  <c r="M8" i="15"/>
  <c r="P8" i="15" s="1"/>
  <c r="P10" i="13"/>
  <c r="M8" i="13"/>
  <c r="P8" i="13" s="1"/>
  <c r="P10" i="12"/>
  <c r="M8" i="12"/>
  <c r="P8" i="12" s="1"/>
  <c r="P10" i="10"/>
  <c r="M8" i="10"/>
  <c r="P8" i="10" s="1"/>
  <c r="P10" i="9"/>
  <c r="M8" i="9"/>
  <c r="P8" i="9" s="1"/>
  <c r="P10" i="8"/>
  <c r="M8" i="8"/>
  <c r="P8" i="8" s="1"/>
  <c r="P10" i="5"/>
  <c r="M8" i="5"/>
  <c r="P8" i="5" s="1"/>
  <c r="P655" i="1"/>
  <c r="P8" i="4"/>
  <c r="O37" i="2"/>
  <c r="P37" i="2"/>
  <c r="O11" i="2"/>
  <c r="M10" i="2"/>
  <c r="P13" i="2"/>
  <c r="M11" i="2"/>
  <c r="P11" i="2" s="1"/>
  <c r="O10" i="2"/>
  <c r="L8" i="2"/>
  <c r="O8" i="2" s="1"/>
  <c r="P30" i="2"/>
  <c r="M28" i="2"/>
  <c r="P28" i="2" s="1"/>
  <c r="O11" i="1"/>
  <c r="P523" i="2"/>
  <c r="M414" i="2"/>
  <c r="P414" i="2" s="1"/>
  <c r="P10" i="1"/>
  <c r="O467" i="1"/>
  <c r="P37" i="1"/>
  <c r="O8" i="1"/>
  <c r="N28" i="1"/>
  <c r="O30" i="1"/>
  <c r="P30" i="1"/>
  <c r="O10" i="1"/>
  <c r="O37" i="1"/>
  <c r="P8" i="1"/>
  <c r="O31" i="1"/>
  <c r="P31" i="1"/>
  <c r="N414" i="1"/>
  <c r="O414" i="1" s="1"/>
  <c r="P419" i="1"/>
  <c r="O419" i="1"/>
  <c r="P544" i="1"/>
  <c r="P10" i="2" l="1"/>
  <c r="M8" i="2"/>
  <c r="P8" i="2" s="1"/>
  <c r="P414" i="1"/>
  <c r="O28" i="1"/>
  <c r="P28" i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<sst xmlns="http://schemas.openxmlformats.org/spreadsheetml/2006/main" count="23314" uniqueCount="355">
  <si>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</si>
  <si>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</si>
  <si>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</si>
  <si>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</si>
  <si>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</si>
  <si>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</si>
  <si>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</si>
  <si>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</si>
  <si>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</si>
  <si>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</si>
  <si>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</si>
  <si>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</si>
  <si>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</si>
  <si>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</si>
  <si>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</si>
  <si>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</si>
  <si>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</si>
  <si>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</si>
  <si>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</si>
  <si>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</si>
  <si>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</si>
  <si>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</si>
  <si>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</si>
  <si>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</si>
  <si>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</si>
  <si>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</si>
  <si>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</si>
  <si>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</si>
  <si>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</si>
  <si>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</si>
  <si>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</si>
  <si>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</si>
  <si>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</si>
  <si>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</si>
  <si>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</si>
  <si>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</si>
  <si>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</si>
  <si>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</si>
  <si>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</si>
  <si>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</si>
  <si>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</si>
  <si>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</si>
  <si>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</si>
  <si>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</si>
  <si>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</si>
  <si>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</si>
  <si>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</si>
  <si>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</si>
  <si>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</si>
  <si>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</si>
  <si>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</si>
  <si>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</si>
  <si>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</si>
  <si>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</si>
  <si>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</si>
  <si>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</si>
  <si>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</si>
  <si>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</si>
  <si>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</si>
  <si>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</si>
  <si>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</si>
  <si>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</si>
  <si>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</si>
  <si>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</si>
  <si>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</si>
  <si>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</si>
  <si>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</si>
  <si>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</si>
  <si>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</si>
  <si>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</si>
  <si>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</si>
  <si>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</si>
  <si>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</si>
  <si>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</si>
  <si>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</si>
  <si>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</si>
  <si>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</si>
  <si>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</si>
  <si>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</si>
  <si>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</si>
  <si>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</si>
  <si>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</si>
  <si>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</si>
  <si>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</si>
  <si>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</si>
  <si>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</si>
  <si>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</si>
  <si>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</si>
  <si>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</si>
  <si>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</si>
  <si>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</si>
  <si>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</si>
  <si>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</si>
  <si>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</si>
  <si>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</si>
  <si>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</si>
  <si>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</si>
  <si>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</si>
  <si>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</si>
  <si>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</si>
  <si>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</si>
  <si>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</si>
  <si>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</si>
  <si>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</si>
  <si>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</si>
  <si>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</si>
  <si>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</si>
  <si>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</si>
  <si>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</si>
  <si>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</si>
  <si>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</si>
  <si>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</si>
  <si>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</si>
  <si>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</si>
  <si>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</si>
  <si>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</si>
  <si>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</si>
  <si>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</si>
  <si>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</si>
  <si>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</si>
  <si>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</si>
  <si>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</si>
  <si>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</si>
  <si>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</si>
  <si>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</si>
  <si>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</si>
  <si>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</si>
  <si>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</si>
  <si>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</si>
  <si>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</si>
  <si>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</si>
  <si>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</si>
  <si>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</si>
  <si>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</si>
  <si>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</si>
  <si>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</si>
  <si>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</si>
  <si>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</si>
  <si>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</si>
  <si>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</si>
  <si>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</si>
  <si>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</si>
  <si>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</si>
  <si>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</si>
  <si>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</si>
  <si>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</si>
  <si>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</si>
  <si>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</si>
  <si>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</si>
  <si>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</si>
  <si>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</si>
  <si>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</si>
  <si>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</si>
  <si>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</si>
  <si>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</si>
  <si>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</si>
  <si>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</si>
  <si>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</si>
  <si>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</si>
  <si>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</si>
  <si>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</si>
  <si>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</si>
  <si>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</si>
  <si>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</si>
  <si>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</si>
  <si>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</si>
  <si>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</si>
  <si>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</si>
  <si>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</si>
  <si>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</si>
  <si>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</si>
  <si>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</si>
  <si>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</si>
  <si>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</si>
  <si>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</si>
  <si>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</si>
  <si>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</si>
  <si>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</si>
  <si>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</si>
  <si>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</si>
  <si>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</si>
  <si>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</si>
  <si>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</si>
  <si>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</si>
  <si>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</si>
  <si>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</si>
  <si>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</si>
  <si>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</si>
  <si>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</si>
  <si>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</si>
  <si>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</si>
  <si>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</si>
  <si>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</si>
  <si>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</si>
  <si>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</si>
  <si>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</si>
  <si>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</si>
  <si>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</si>
  <si>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</si>
  <si>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</si>
  <si>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</si>
  <si>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</si>
  <si>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</si>
  <si>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</si>
  <si>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</si>
  <si>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</si>
  <si>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</si>
  <si>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</si>
  <si>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</si>
  <si>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</si>
  <si>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</si>
  <si>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</si>
  <si>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</si>
  <si>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</si>
  <si>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</si>
  <si>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</si>
  <si>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</si>
  <si>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</si>
  <si>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</si>
  <si>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</si>
  <si>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</si>
  <si>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</si>
  <si>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</si>
  <si>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</si>
  <si>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</si>
  <si>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</si>
  <si>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</si>
  <si>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</si>
  <si>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</si>
  <si>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</si>
  <si>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</si>
  <si>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</si>
  <si>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</si>
  <si>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</si>
  <si>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</si>
  <si>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</si>
  <si>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</si>
  <si>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</si>
  <si>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</si>
  <si>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</si>
  <si>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</si>
  <si>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</si>
  <si>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</si>
  <si>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</si>
  <si>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</si>
  <si>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</si>
  <si>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</si>
  <si>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</si>
  <si>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</si>
  <si>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</si>
  <si>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</si>
  <si>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</si>
  <si>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</si>
  <si>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</si>
  <si>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</si>
  <si>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</si>
  <si>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</si>
  <si>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</si>
  <si>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</si>
  <si>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</si>
  <si>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</si>
  <si>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</si>
  <si>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</si>
  <si>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</si>
  <si>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</si>
  <si>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</si>
  <si>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</si>
  <si>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</si>
  <si>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</si>
  <si>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</si>
  <si>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</si>
  <si>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</si>
  <si>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</si>
  <si>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</si>
  <si>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</si>
  <si>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</si>
  <si>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</si>
  <si>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</si>
  <si>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</si>
  <si>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</si>
  <si>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</si>
  <si>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</si>
  <si>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</si>
  <si>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</si>
  <si>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</si>
  <si>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</si>
  <si>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</si>
  <si>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</si>
  <si>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</si>
  <si>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</si>
  <si>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</si>
  <si>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</si>
  <si>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</si>
  <si>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</si>
  <si>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</si>
  <si>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</si>
  <si>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</si>
  <si>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</si>
  <si>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</si>
  <si>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</si>
  <si>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</si>
  <si>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</si>
  <si>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</si>
  <si>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</si>
  <si>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</si>
  <si>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</si>
  <si>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</si>
  <si>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</si>
  <si>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</si>
  <si>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</si>
  <si>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</si>
  <si>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</si>
  <si>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</si>
  <si>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</si>
  <si>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</si>
  <si>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</si>
  <si>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</si>
  <si>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</si>
  <si>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</si>
  <si>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</si>
  <si>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</si>
  <si>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</si>
  <si>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</si>
  <si>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</si>
  <si>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</si>
  <si>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</si>
  <si>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</si>
  <si>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</si>
  <si>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</si>
  <si>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</si>
  <si>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</si>
  <si>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</si>
  <si>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</si>
  <si>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</si>
  <si>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</si>
  <si>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</si>
  <si>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</si>
  <si>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</si>
  <si>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</si>
  <si>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</si>
  <si>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</si>
  <si>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</si>
  <si>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</si>
  <si>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</si>
  <si>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</si>
  <si>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</si>
  <si>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</si>
  <si>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</si>
  <si>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</si>
  <si>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</si>
  <si>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</si>
  <si>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</si>
  <si>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</si>
  <si>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</si>
  <si>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12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</si>
</sst>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55" fillId="2" borderId="13" xfId="0" applyFont="1" applyFill="1" applyBorder="1" applyAlignment="1"/>
    <xf numFmtId="0" fontId="5" fillId="2" borderId="13" xfId="0" applyFont="1" applyFill="1" applyBorder="1" applyAlignment="1"/>
    <xf numFmtId="0" fontId="61" fillId="2" borderId="10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แผนปฏิบัติงาน"/>
      <sheetName val="เป้าการใช้ งปม."/>
      <sheetName val="ผลการเบิกจ่ายเงินงบประมาณ"/>
      <sheetName val="ผลการเบิกจ่ายเงินกองทุน"/>
      <sheetName val="สรุปภาพรวมการเบิกจ่าย 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 refreshError="1"/>
      <sheetData sheetId="3">
        <row r="28">
          <cell r="G28">
            <v>5400</v>
          </cell>
        </row>
        <row r="30">
          <cell r="G30">
            <v>0</v>
          </cell>
        </row>
      </sheetData>
      <sheetData sheetId="4">
        <row r="7">
          <cell r="F7">
            <v>1000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89701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7914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67230</v>
          </cell>
        </row>
        <row r="47">
          <cell r="F47">
            <v>5760</v>
          </cell>
        </row>
        <row r="48">
          <cell r="F48">
            <v>25680</v>
          </cell>
        </row>
        <row r="49">
          <cell r="F49">
            <v>3000</v>
          </cell>
        </row>
        <row r="50">
          <cell r="F50">
            <v>5680</v>
          </cell>
        </row>
        <row r="51">
          <cell r="F51">
            <v>3500</v>
          </cell>
        </row>
        <row r="52">
          <cell r="F52">
            <v>26490</v>
          </cell>
        </row>
        <row r="55">
          <cell r="F55">
            <v>7730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4450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85546875" bestFit="1" customWidth="1"/>
    <col min="11" max="11" width="12.5703125" bestFit="1" customWidth="1"/>
    <col min="12" max="12" width="23.5703125" bestFit="1" customWidth="1"/>
    <col min="13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20.25" customHeight="1">
      <c r="A2" s="888" t="s">
        <v>1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20.25" customHeight="1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20.25" customHeight="1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117074151</v>
      </c>
      <c r="N8" s="22">
        <f t="shared" ca="1" si="0"/>
        <v>68299520.449999973</v>
      </c>
      <c r="O8" s="22">
        <f t="shared" ref="O8:O16" ca="1" si="1">IF(L8&gt;0,N8*100/L8,0)</f>
        <v>54.941675583087488</v>
      </c>
      <c r="P8" s="22">
        <f t="shared" ref="P8:P16" ca="1" si="2">IF(M8&gt;0,N8*100/M8,0)</f>
        <v>58.338685240604455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117074151</v>
      </c>
      <c r="N10" s="30">
        <f t="shared" ca="1" si="4"/>
        <v>68299520.449999973</v>
      </c>
      <c r="O10" s="30">
        <f t="shared" ca="1" si="1"/>
        <v>54.941675583087488</v>
      </c>
      <c r="P10" s="30">
        <f t="shared" ca="1" si="2"/>
        <v>58.338685240604455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47357469.810000002</v>
      </c>
      <c r="N11" s="38">
        <f t="shared" ca="1" si="5"/>
        <v>35313768.259999976</v>
      </c>
      <c r="O11" s="38">
        <f t="shared" ca="1" si="1"/>
        <v>66.425620488945313</v>
      </c>
      <c r="P11" s="38">
        <f t="shared" ca="1" si="2"/>
        <v>74.568528263186735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47357469.810000002</v>
      </c>
      <c r="N13" s="45">
        <f t="shared" ca="1" si="7"/>
        <v>35313768.259999976</v>
      </c>
      <c r="O13" s="45">
        <f t="shared" ca="1" si="1"/>
        <v>66.425620488945313</v>
      </c>
      <c r="P13" s="45">
        <f t="shared" ca="1" si="2"/>
        <v>74.568528263186735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69716681.189999998</v>
      </c>
      <c r="N14" s="38">
        <f t="shared" ca="1" si="8"/>
        <v>32985752.189999998</v>
      </c>
      <c r="O14" s="38">
        <f t="shared" ca="1" si="1"/>
        <v>46.360925581061956</v>
      </c>
      <c r="P14" s="38">
        <f t="shared" ca="1" si="2"/>
        <v>47.314002369251334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69716681.189999998</v>
      </c>
      <c r="N16" s="52">
        <f t="shared" ca="1" si="10"/>
        <v>32985752.189999998</v>
      </c>
      <c r="O16" s="52">
        <f t="shared" ca="1" si="1"/>
        <v>46.360925581061956</v>
      </c>
      <c r="P16" s="52">
        <f t="shared" ca="1" si="2"/>
        <v>47.314002369251334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100768951</v>
      </c>
      <c r="N18" s="22">
        <f t="shared" ca="1" si="11"/>
        <v>59026656.919999987</v>
      </c>
      <c r="O18" s="22">
        <f t="shared" ref="O18:O26" ca="1" si="12">IF(L18&gt;0,N18*100/L18,0)</f>
        <v>54.541460126811863</v>
      </c>
      <c r="P18" s="22">
        <f t="shared" ref="P18:P26" ca="1" si="13">IF(M18&gt;0,N18*100/M18,0)</f>
        <v>58.576234379972846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100768951</v>
      </c>
      <c r="N20" s="30">
        <f t="shared" ca="1" si="15"/>
        <v>59026656.919999987</v>
      </c>
      <c r="O20" s="30">
        <f t="shared" ca="1" si="12"/>
        <v>54.541460126811863</v>
      </c>
      <c r="P20" s="30">
        <f t="shared" ca="1" si="13"/>
        <v>58.576234379972846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31052269.809999999</v>
      </c>
      <c r="N21" s="38">
        <f t="shared" ca="1" si="16"/>
        <v>26040904.729999989</v>
      </c>
      <c r="O21" s="38">
        <f t="shared" ca="1" si="12"/>
        <v>70.241170858058581</v>
      </c>
      <c r="P21" s="38">
        <f t="shared" ca="1" si="13"/>
        <v>83.86151765824809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31052269.809999999</v>
      </c>
      <c r="N23" s="45">
        <f ca="1">N46+N58+N71+N93+N124+N137+N154+N186+N170+N266+N282+N303+N320+N333+N350+N394+N407</f>
        <v>26040904.729999989</v>
      </c>
      <c r="O23" s="45">
        <f t="shared" ca="1" si="12"/>
        <v>70.241170858058581</v>
      </c>
      <c r="P23" s="45">
        <f t="shared" ca="1" si="13"/>
        <v>83.86151765824809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69716681.189999998</v>
      </c>
      <c r="N24" s="38">
        <f t="shared" ca="1" si="18"/>
        <v>32985752.189999998</v>
      </c>
      <c r="O24" s="38">
        <f t="shared" ca="1" si="12"/>
        <v>46.360925581061956</v>
      </c>
      <c r="P24" s="38">
        <f t="shared" ca="1" si="13"/>
        <v>47.314002369251334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69716681.189999998</v>
      </c>
      <c r="N26" s="52">
        <f t="shared" ca="1" si="20"/>
        <v>32985752.189999998</v>
      </c>
      <c r="O26" s="52">
        <f t="shared" ca="1" si="12"/>
        <v>46.360925581061956</v>
      </c>
      <c r="P26" s="52">
        <f t="shared" ca="1" si="13"/>
        <v>47.314002369251334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16305200</v>
      </c>
      <c r="N28" s="22">
        <f t="shared" ca="1" si="21"/>
        <v>9272863.5299999882</v>
      </c>
      <c r="O28" s="22">
        <f t="shared" ref="O28:O37" ca="1" si="22">IF(L28&gt;0,N28*100/L28,0)</f>
        <v>57.633692992427818</v>
      </c>
      <c r="P28" s="22">
        <f t="shared" ref="P28:P31" ca="1" si="23">IF(M28&gt;0,N28*100/M28,0)</f>
        <v>56.870590547800631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16305200</v>
      </c>
      <c r="N30" s="30">
        <f t="shared" ca="1" si="25"/>
        <v>9272863.5299999882</v>
      </c>
      <c r="O30" s="30">
        <f t="shared" ca="1" si="22"/>
        <v>57.633692992427818</v>
      </c>
      <c r="P30" s="30">
        <f t="shared" ca="1" si="23"/>
        <v>56.870590547800631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16305200</v>
      </c>
      <c r="N31" s="38">
        <f t="shared" ca="1" si="26"/>
        <v>9272863.5299999882</v>
      </c>
      <c r="O31" s="38">
        <f t="shared" ca="1" si="22"/>
        <v>57.633692992427818</v>
      </c>
      <c r="P31" s="38">
        <f t="shared" ca="1" si="23"/>
        <v>56.870590547800631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16305200</v>
      </c>
      <c r="N33" s="45">
        <f t="shared" ca="1" si="28"/>
        <v>9272863.5299999882</v>
      </c>
      <c r="O33" s="45">
        <f t="shared" ca="1" si="22"/>
        <v>57.633692992427818</v>
      </c>
      <c r="P33" s="45">
        <f t="shared" ref="P33:P37" ca="1" si="29">IF(M33&gt;0,N33*100/M33,0)</f>
        <v>56.870590547800631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99011201</v>
      </c>
      <c r="N37" s="59">
        <f ca="1">N41+N53+N66+N88+N119+N132+N149+N165+N181+N261+N277+N298+N315+N328+N345+N389+N402</f>
        <v>59026656.919999987</v>
      </c>
      <c r="O37" s="59">
        <f t="shared" ca="1" si="22"/>
        <v>54.541460126811863</v>
      </c>
      <c r="P37" s="59">
        <f t="shared" ca="1" si="29"/>
        <v>59.616140723310679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4319063.7699999996</v>
      </c>
      <c r="O41" s="85">
        <f t="shared" ref="O41:O45" ca="1" si="34">IF(L41&gt;0,N41*100/L41,0)</f>
        <v>76.255289724332101</v>
      </c>
      <c r="P41" s="85">
        <f t="shared" ref="P41:P49" ca="1" si="35">IF(M41&gt;0,N41*100/M41,0)</f>
        <v>73.095944138572108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4319063.7699999996</v>
      </c>
      <c r="O43" s="92">
        <f t="shared" ca="1" si="34"/>
        <v>76.255289724332101</v>
      </c>
      <c r="P43" s="92">
        <f t="shared" ca="1" si="35"/>
        <v>73.095944138572108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4319063.7699999996</v>
      </c>
      <c r="O44" s="38">
        <f t="shared" ca="1" si="34"/>
        <v>76.255289724332101</v>
      </c>
      <c r="P44" s="38">
        <f t="shared" ca="1" si="35"/>
        <v>73.095944138572108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4319063.77)</f>
        <v>4319063.7699999996</v>
      </c>
      <c r="O46" s="45">
        <f ca="1">IF(M46&gt;0,N46*100/M46,0)</f>
        <v>73.095944138572108</v>
      </c>
      <c r="P46" s="45">
        <f t="shared" ca="1" si="35"/>
        <v>73.095944138572108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10569758</v>
      </c>
      <c r="N53" s="116">
        <f t="shared" ca="1" si="41"/>
        <v>10226227.85</v>
      </c>
      <c r="O53" s="116">
        <f t="shared" ref="O53:O61" ca="1" si="42">IF(L53&gt;0,N53*100/L53,0)</f>
        <v>72.707433753528292</v>
      </c>
      <c r="P53" s="116">
        <f t="shared" ref="P53:P61" ca="1" si="43">IF(M53&gt;0,N53*100/M53,0)</f>
        <v>96.749876865676583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10569758</v>
      </c>
      <c r="N55" s="123">
        <f t="shared" ca="1" si="45"/>
        <v>10226227.85</v>
      </c>
      <c r="O55" s="123">
        <f t="shared" ca="1" si="42"/>
        <v>72.707433753528292</v>
      </c>
      <c r="P55" s="123">
        <f t="shared" ca="1" si="43"/>
        <v>96.749876865676583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6654708</v>
      </c>
      <c r="N56" s="38">
        <f t="shared" ca="1" si="46"/>
        <v>6311177.8499999996</v>
      </c>
      <c r="O56" s="38">
        <f t="shared" ca="1" si="42"/>
        <v>71.586146525714028</v>
      </c>
      <c r="P56" s="38">
        <f t="shared" ca="1" si="43"/>
        <v>94.837787773708484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6654708)</f>
        <v>6654708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6311177.85)</f>
        <v>6311177.8499999996</v>
      </c>
      <c r="O58" s="45">
        <f t="shared" ca="1" si="42"/>
        <v>71.586146525714028</v>
      </c>
      <c r="P58" s="45">
        <f t="shared" ca="1" si="43"/>
        <v>94.837787773708484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3915050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3915050)</f>
        <v>3915050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2064205.6199999901</v>
      </c>
      <c r="O66" s="155">
        <f t="shared" ref="O66:O74" ca="1" si="52">IF(L66&gt;0,N66*100/L66,0)</f>
        <v>74.139990661590048</v>
      </c>
      <c r="P66" s="155">
        <f t="shared" ref="P66:P74" ca="1" si="53">IF(M66&gt;0,N66*100/M66,0)</f>
        <v>86.498726952731744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2064205.6199999901</v>
      </c>
      <c r="O68" s="45">
        <f t="shared" ca="1" si="52"/>
        <v>74.139990661590048</v>
      </c>
      <c r="P68" s="45">
        <f t="shared" ca="1" si="53"/>
        <v>86.498726952731744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2064205.6199999901</v>
      </c>
      <c r="O69" s="38">
        <f t="shared" ca="1" si="52"/>
        <v>74.139990661590048</v>
      </c>
      <c r="P69" s="38">
        <f t="shared" ca="1" si="53"/>
        <v>86.498726952731744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2064205.61999999)</f>
        <v>2064205.6199999901</v>
      </c>
      <c r="O71" s="45">
        <f t="shared" ca="1" si="52"/>
        <v>74.139990661590048</v>
      </c>
      <c r="P71" s="45">
        <f t="shared" ca="1" si="53"/>
        <v>86.498726952731744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1751415.25</v>
      </c>
      <c r="O88" s="155">
        <f t="shared" ref="O88:O96" ca="1" si="65">IF(L88&gt;0,N88*100/L88,0)</f>
        <v>64.319798529552187</v>
      </c>
      <c r="P88" s="155">
        <f t="shared" ref="P88:P96" ca="1" si="66">IF(M88&gt;0,N88*100/M88,0)</f>
        <v>83.03182764195266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1751415.25</v>
      </c>
      <c r="O90" s="45">
        <f t="shared" ca="1" si="65"/>
        <v>64.319798529552187</v>
      </c>
      <c r="P90" s="45">
        <f t="shared" ca="1" si="66"/>
        <v>83.03182764195266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1751415.25</v>
      </c>
      <c r="O91" s="38">
        <f t="shared" ca="1" si="65"/>
        <v>64.319798529552187</v>
      </c>
      <c r="P91" s="38">
        <f t="shared" ca="1" si="66"/>
        <v>83.03182764195266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1751415.25)</f>
        <v>1751415.25</v>
      </c>
      <c r="O93" s="45">
        <f t="shared" ca="1" si="65"/>
        <v>64.319798529552187</v>
      </c>
      <c r="P93" s="45">
        <f t="shared" ca="1" si="66"/>
        <v>83.03182764195266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14</v>
      </c>
      <c r="K100" s="38">
        <f t="shared" ca="1" si="71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5)</f>
        <v>5</v>
      </c>
      <c r="K109" s="38">
        <f t="shared" ref="K109:K116" ca="1" si="74">IF(I109&gt;0,J109*100/I109,0)</f>
        <v>62.5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5)</f>
        <v>5</v>
      </c>
      <c r="K110" s="38">
        <f t="shared" ca="1" si="74"/>
        <v>62.5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3</v>
      </c>
      <c r="K112" s="195">
        <f t="shared" ca="1" si="74"/>
        <v>15.789473684210526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2)</f>
        <v>2</v>
      </c>
      <c r="K115" s="38">
        <f t="shared" ca="1" si="74"/>
        <v>18.181818181818183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1)</f>
        <v>1</v>
      </c>
      <c r="K116" s="38">
        <f t="shared" ca="1" si="74"/>
        <v>12.5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1789519.45</v>
      </c>
      <c r="O132" s="155">
        <f t="shared" ref="O132:O140" ca="1" si="87">IF(L132&gt;0,N132*100/L132,0)</f>
        <v>75.663745008128643</v>
      </c>
      <c r="P132" s="155">
        <f t="shared" ref="P132:P140" ca="1" si="88">IF(M132&gt;0,N132*100/M132,0)</f>
        <v>86.617591965150055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1789519.45</v>
      </c>
      <c r="O134" s="45">
        <f t="shared" ca="1" si="87"/>
        <v>75.663745008128643</v>
      </c>
      <c r="P134" s="45">
        <f t="shared" ca="1" si="88"/>
        <v>86.617591965150055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868519.45</v>
      </c>
      <c r="O135" s="38">
        <f t="shared" ca="1" si="87"/>
        <v>60.393746588368643</v>
      </c>
      <c r="P135" s="38">
        <f t="shared" ca="1" si="88"/>
        <v>75.853227074235804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868519.45)</f>
        <v>868519.45</v>
      </c>
      <c r="O137" s="45">
        <f t="shared" ca="1" si="87"/>
        <v>60.393746588368643</v>
      </c>
      <c r="P137" s="45">
        <f t="shared" ca="1" si="88"/>
        <v>75.853227074235804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75.155858115370833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75.155858115370833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75.155858115370833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75.155858115370833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495609</v>
      </c>
      <c r="O165" s="155">
        <f t="shared" ref="O165:O173" ca="1" si="104">IF(L165&gt;0,N165*100/L165,0)</f>
        <v>182.41373599072489</v>
      </c>
      <c r="P165" s="155">
        <f t="shared" ref="P165:P173" ca="1" si="105">IF(M165&gt;0,N165*100/M165,0)</f>
        <v>99.142619950189541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495609</v>
      </c>
      <c r="O167" s="45">
        <f t="shared" ca="1" si="104"/>
        <v>182.41373599072489</v>
      </c>
      <c r="P167" s="45">
        <f t="shared" ca="1" si="105"/>
        <v>99.142619950189541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495609</v>
      </c>
      <c r="O168" s="38">
        <f t="shared" ca="1" si="104"/>
        <v>182.41373599072489</v>
      </c>
      <c r="P168" s="38">
        <f t="shared" ca="1" si="105"/>
        <v>99.142619950189541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495609)</f>
        <v>495609</v>
      </c>
      <c r="O170" s="45">
        <f t="shared" ca="1" si="104"/>
        <v>182.41373599072489</v>
      </c>
      <c r="P170" s="45">
        <f t="shared" ca="1" si="105"/>
        <v>99.142619950189541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1453459.22</v>
      </c>
      <c r="O181" s="155">
        <f t="shared" ref="O181:O189" ca="1" si="113">IF(L181&gt;0,N181*100/L181,0)</f>
        <v>70.215421256038653</v>
      </c>
      <c r="P181" s="155">
        <f t="shared" ref="P181:P189" ca="1" si="114">IF(M181&gt;0,N181*100/M181,0)</f>
        <v>85.552707184922056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1453459.22</v>
      </c>
      <c r="O183" s="45">
        <f t="shared" ca="1" si="113"/>
        <v>70.215421256038653</v>
      </c>
      <c r="P183" s="45">
        <f t="shared" ca="1" si="114"/>
        <v>85.552707184922056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1453459.22</v>
      </c>
      <c r="O184" s="38">
        <f t="shared" ca="1" si="113"/>
        <v>70.215421256038653</v>
      </c>
      <c r="P184" s="38">
        <f t="shared" ca="1" si="114"/>
        <v>85.552707184922056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1453459.22)</f>
        <v>1453459.22</v>
      </c>
      <c r="O186" s="45">
        <f t="shared" ca="1" si="113"/>
        <v>70.215421256038653</v>
      </c>
      <c r="P186" s="45">
        <f t="shared" ca="1" si="114"/>
        <v>85.552707184922056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33</v>
      </c>
      <c r="K190" s="273">
        <f ca="1">IF(I190&gt;0,J190*100/I190,0)</f>
        <v>58.928571428571431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44491)</f>
        <v>44491</v>
      </c>
      <c r="O191" s="155">
        <f ca="1">IF(L191&gt;0,N191*100/L191,0)</f>
        <v>52.965476190476188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33)</f>
        <v>33</v>
      </c>
      <c r="K193" s="38">
        <f ca="1">IF(I193&gt;0,J193*100/I193,0)</f>
        <v>58.928571428571431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1338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1338)</f>
        <v>1338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299592.62</v>
      </c>
      <c r="O198" s="155">
        <f ca="1">IF(L198&gt;0,N198*100/L198,0)</f>
        <v>80.104978609625675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18329)</f>
        <v>18329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218679.62)</f>
        <v>218679.62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62584)</f>
        <v>62584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86805</v>
      </c>
      <c r="O209" s="155">
        <f ca="1">IF(L209&gt;0,N209*100/L209,0)</f>
        <v>62.003571428571426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15000</v>
      </c>
      <c r="K216" s="273">
        <f t="shared" ca="1" si="122"/>
        <v>6.2761506276150625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42676.7</v>
      </c>
      <c r="O217" s="155">
        <f ca="1">IF(L217&gt;0,N217*100/L217,0)</f>
        <v>27.784309895833335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3500)</f>
        <v>3500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82800)</f>
        <v>82800</v>
      </c>
      <c r="K223" s="163">
        <f t="shared" ref="K223:K226" ca="1" si="124">IF(I223&gt;0,J223*100/I223,0)</f>
        <v>34.644351464435147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15000)</f>
        <v>15000</v>
      </c>
      <c r="K224" s="163">
        <f t="shared" ca="1" si="124"/>
        <v>6.2761506276150625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214602.33000000002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119083.33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9980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1</v>
      </c>
      <c r="K236" s="322">
        <f t="shared" ca="1" si="130"/>
        <v>25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214602.33000000002</v>
      </c>
      <c r="O238" s="356">
        <f ca="1">IF(L238&gt;0,N238*100/L238,0)</f>
        <v>73.168199795431292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119083.33)</f>
        <v>119083.33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9980)</f>
        <v>9980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1)</f>
        <v>1</v>
      </c>
      <c r="K247" s="45">
        <f t="shared" ca="1" si="133"/>
        <v>25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211952.94</v>
      </c>
      <c r="O261" s="155">
        <f t="shared" ref="O261:O269" ca="1" si="138">IF(L261&gt;0,N261*100/L261,0)</f>
        <v>33.029911173445534</v>
      </c>
      <c r="P261" s="155">
        <f t="shared" ref="P261:P269" ca="1" si="139">IF(M261&gt;0,N261*100/M261,0)</f>
        <v>84.747277089164328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211952.94</v>
      </c>
      <c r="O263" s="45">
        <f t="shared" ca="1" si="138"/>
        <v>33.029911173445534</v>
      </c>
      <c r="P263" s="45">
        <f t="shared" ca="1" si="139"/>
        <v>84.747277089164328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211952.94</v>
      </c>
      <c r="O264" s="38">
        <f t="shared" ca="1" si="138"/>
        <v>33.029911173445534</v>
      </c>
      <c r="P264" s="38">
        <f t="shared" ca="1" si="139"/>
        <v>84.747277089164328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211952.94)</f>
        <v>211952.94</v>
      </c>
      <c r="O266" s="45">
        <f t="shared" ca="1" si="138"/>
        <v>33.029911173445534</v>
      </c>
      <c r="P266" s="45">
        <f t="shared" ca="1" si="139"/>
        <v>84.747277089164328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200</v>
      </c>
      <c r="K276" s="408">
        <f t="shared" ca="1" si="145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66945</v>
      </c>
      <c r="O277" s="155">
        <f t="shared" ref="O277:O285" ca="1" si="148">IF(L277&gt;0,N277*100/L277,0)</f>
        <v>77.599397241219421</v>
      </c>
      <c r="P277" s="155">
        <f t="shared" ref="P277:P285" ca="1" si="149">IF(M277&gt;0,N277*100/M277,0)</f>
        <v>77.599397241219421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66945</v>
      </c>
      <c r="O279" s="45">
        <f t="shared" ca="1" si="148"/>
        <v>77.599397241219421</v>
      </c>
      <c r="P279" s="45">
        <f t="shared" ca="1" si="149"/>
        <v>77.599397241219421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66945</v>
      </c>
      <c r="O280" s="38">
        <f t="shared" ca="1" si="148"/>
        <v>77.599397241219421</v>
      </c>
      <c r="P280" s="38">
        <f t="shared" ca="1" si="149"/>
        <v>77.599397241219421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66945)</f>
        <v>66945</v>
      </c>
      <c r="O282" s="45">
        <f t="shared" ca="1" si="148"/>
        <v>77.599397241219421</v>
      </c>
      <c r="P282" s="45">
        <f t="shared" ca="1" si="149"/>
        <v>77.599397241219421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376000</v>
      </c>
      <c r="N298" s="155">
        <f t="shared" ca="1" si="158"/>
        <v>336228</v>
      </c>
      <c r="O298" s="155">
        <f t="shared" ref="O298:O306" ca="1" si="159">IF(L298&gt;0,N298*100/L298,0)</f>
        <v>81.608737864077668</v>
      </c>
      <c r="P298" s="155">
        <f t="shared" ref="P298:P306" ca="1" si="160">IF(M298&gt;0,N298*100/M298,0)</f>
        <v>89.422340425531914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376000</v>
      </c>
      <c r="N300" s="45">
        <f t="shared" ca="1" si="162"/>
        <v>336228</v>
      </c>
      <c r="O300" s="45">
        <f t="shared" ca="1" si="159"/>
        <v>81.608737864077668</v>
      </c>
      <c r="P300" s="45">
        <f t="shared" ca="1" si="160"/>
        <v>89.422340425531914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376000</v>
      </c>
      <c r="N301" s="38">
        <f t="shared" ca="1" si="163"/>
        <v>336228</v>
      </c>
      <c r="O301" s="38">
        <f t="shared" ca="1" si="159"/>
        <v>81.608737864077668</v>
      </c>
      <c r="P301" s="38">
        <f t="shared" ca="1" si="160"/>
        <v>89.422340425531914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376000)</f>
        <v>376000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336228)</f>
        <v>336228</v>
      </c>
      <c r="O303" s="45">
        <f t="shared" ca="1" si="159"/>
        <v>81.608737864077668</v>
      </c>
      <c r="P303" s="45">
        <f t="shared" ca="1" si="160"/>
        <v>89.422340425531914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4401721.1899999995</v>
      </c>
      <c r="N315" s="155">
        <f t="shared" ca="1" si="167"/>
        <v>4242936.5199999996</v>
      </c>
      <c r="O315" s="155">
        <f t="shared" ref="O315:O323" ca="1" si="168">IF(L315&gt;0,N315*100/L315,0)</f>
        <v>91.422894203835369</v>
      </c>
      <c r="P315" s="155">
        <f t="shared" ref="P315:P323" ca="1" si="169">IF(M315&gt;0,N315*100/M315,0)</f>
        <v>96.392668614251775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4401721.1899999995</v>
      </c>
      <c r="N317" s="45">
        <f t="shared" ca="1" si="171"/>
        <v>4242936.5199999996</v>
      </c>
      <c r="O317" s="45">
        <f t="shared" ca="1" si="168"/>
        <v>91.422894203835369</v>
      </c>
      <c r="P317" s="45">
        <f t="shared" ca="1" si="169"/>
        <v>96.392668614251775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867900</v>
      </c>
      <c r="N318" s="38">
        <f t="shared" ca="1" si="172"/>
        <v>709115.33</v>
      </c>
      <c r="O318" s="38">
        <f t="shared" ca="1" si="168"/>
        <v>68.118667627281454</v>
      </c>
      <c r="P318" s="38">
        <f t="shared" ca="1" si="169"/>
        <v>81.70472750316857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867900)</f>
        <v>867900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709115.33)</f>
        <v>709115.33</v>
      </c>
      <c r="O320" s="45">
        <f t="shared" ca="1" si="168"/>
        <v>68.118667627281454</v>
      </c>
      <c r="P320" s="45">
        <f t="shared" ca="1" si="169"/>
        <v>81.70472750316857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3533821.19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3533821.19)</f>
        <v>3533821.19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29061</v>
      </c>
      <c r="K327" s="446">
        <f ca="1">IF(I327&gt;0,J327*100/I327,0)</f>
        <v>159.85148514851485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1384183.15</v>
      </c>
      <c r="O328" s="155">
        <f t="shared" ref="O328:O336" ca="1" si="175">IF(L328&gt;0,N328*100/L328,0)</f>
        <v>60.260476708750545</v>
      </c>
      <c r="P328" s="155">
        <f t="shared" ref="P328:P336" ca="1" si="176">IF(M328&gt;0,N328*100/M328,0)</f>
        <v>78.74744133124733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1384183.15</v>
      </c>
      <c r="O330" s="45">
        <f t="shared" ca="1" si="175"/>
        <v>60.260476708750545</v>
      </c>
      <c r="P330" s="45">
        <f t="shared" ca="1" si="176"/>
        <v>78.74744133124733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1384183.15</v>
      </c>
      <c r="O331" s="38">
        <f t="shared" ca="1" si="175"/>
        <v>60.260476708750545</v>
      </c>
      <c r="P331" s="38">
        <f t="shared" ca="1" si="176"/>
        <v>78.74744133124733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1384183.15)</f>
        <v>1384183.15</v>
      </c>
      <c r="O333" s="45">
        <f t="shared" ca="1" si="175"/>
        <v>60.260476708750545</v>
      </c>
      <c r="P333" s="45">
        <f t="shared" ca="1" si="176"/>
        <v>78.74744133124733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27488)</f>
        <v>27488</v>
      </c>
      <c r="K338" s="38">
        <f ca="1">IF(I338&gt;0,J338*100/I338,0)</f>
        <v>151.1991199119912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40)</f>
        <v>40</v>
      </c>
      <c r="K340" s="38">
        <f ca="1">IF(I340&gt;0,J340*100/I340,0)</f>
        <v>72.727272727272734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1517)</f>
        <v>1517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8560242</v>
      </c>
      <c r="N345" s="155">
        <f t="shared" ca="1" si="181"/>
        <v>7331888.1500000004</v>
      </c>
      <c r="O345" s="155">
        <f t="shared" ref="O345:O353" ca="1" si="182">IF(L345&gt;0,N345*100/L345,0)</f>
        <v>72.301811911836197</v>
      </c>
      <c r="P345" s="155">
        <f t="shared" ref="P345:P353" ca="1" si="183">IF(M345&gt;0,N345*100/M345,0)</f>
        <v>85.650477521546705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8560242</v>
      </c>
      <c r="N347" s="45">
        <f t="shared" ca="1" si="185"/>
        <v>7331888.1500000004</v>
      </c>
      <c r="O347" s="45">
        <f t="shared" ca="1" si="182"/>
        <v>72.301811911836197</v>
      </c>
      <c r="P347" s="45">
        <f t="shared" ca="1" si="183"/>
        <v>85.650477521546705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7255432</v>
      </c>
      <c r="N348" s="38">
        <f t="shared" ca="1" si="186"/>
        <v>6027078.1500000004</v>
      </c>
      <c r="O348" s="38">
        <f t="shared" ca="1" si="182"/>
        <v>68.423666652664991</v>
      </c>
      <c r="P348" s="38">
        <f t="shared" ca="1" si="183"/>
        <v>83.069873027546805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7255432)</f>
        <v>7255432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6027078.15)</f>
        <v>6027078.1500000004</v>
      </c>
      <c r="O350" s="45">
        <f t="shared" ca="1" si="182"/>
        <v>68.423666652664991</v>
      </c>
      <c r="P350" s="45">
        <f t="shared" ca="1" si="183"/>
        <v>83.069873027546805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906</v>
      </c>
      <c r="K355" s="466">
        <f ca="1">IF(I355&gt;0,J355*100/I355,0)</f>
        <v>40.939900587437869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1930)</f>
        <v>1930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16971.53)</f>
        <v>16971.53</v>
      </c>
      <c r="K359" s="38">
        <f t="shared" ca="1" si="188"/>
        <v>84.292887652726733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1505)</f>
        <v>1505</v>
      </c>
      <c r="K360" s="38">
        <f t="shared" ca="1" si="188"/>
        <v>68.007230004518746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14478.32)</f>
        <v>14478.32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906)</f>
        <v>906</v>
      </c>
      <c r="K362" s="38">
        <f t="shared" ca="1" si="188"/>
        <v>40.939900587437869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7377.23)</f>
        <v>7377.23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2951</v>
      </c>
      <c r="K364" s="480">
        <f t="shared" ca="1" si="188"/>
        <v>74.071285140562253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559</v>
      </c>
      <c r="K365" s="492">
        <f t="shared" ca="1" si="188"/>
        <v>56.124497991967871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887)</f>
        <v>887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7871.23)</f>
        <v>7871.23</v>
      </c>
      <c r="K369" s="38">
        <f t="shared" ca="1" si="190"/>
        <v>87.623622397862633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772)</f>
        <v>772</v>
      </c>
      <c r="K370" s="38">
        <f t="shared" ca="1" si="190"/>
        <v>77.510040160642575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7937.74)</f>
        <v>7937.74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559)</f>
        <v>559</v>
      </c>
      <c r="K372" s="38">
        <f t="shared" ca="1" si="190"/>
        <v>56.124497991967871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4206.79)</f>
        <v>4206.79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2392</v>
      </c>
      <c r="K374" s="492">
        <f t="shared" ca="1" si="190"/>
        <v>80.053547523427042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1043)</f>
        <v>1043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9131.46)</f>
        <v>9131.4599999999991</v>
      </c>
      <c r="K378" s="498">
        <f t="shared" ca="1" si="191"/>
        <v>81.889157923056217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2795)</f>
        <v>2795</v>
      </c>
      <c r="K379" s="498">
        <f t="shared" ca="1" si="191"/>
        <v>93.540829986613119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32888.19)</f>
        <v>32888.19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2392)</f>
        <v>2392</v>
      </c>
      <c r="K381" s="498">
        <f t="shared" ca="1" si="191"/>
        <v>80.053547523427042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29122.61)</f>
        <v>29122.61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130)</f>
        <v>130</v>
      </c>
      <c r="K385" s="506">
        <f ca="1">IF(I385&gt;0,J385*100/I385,0)</f>
        <v>39.156626506024097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11</v>
      </c>
      <c r="K401" s="527">
        <f t="shared" ca="1" si="200"/>
        <v>73.333333333333329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23269071</v>
      </c>
      <c r="O402" s="155">
        <f t="shared" ref="O402:O410" ca="1" si="203">IF(L402&gt;0,N402*100/L402,0)</f>
        <v>68.438444117647066</v>
      </c>
      <c r="P402" s="155">
        <f t="shared" ref="P402:P410" ca="1" si="204">IF(M402&gt;0,N402*100/M402,0)</f>
        <v>68.438444117647066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23269071</v>
      </c>
      <c r="O404" s="45">
        <f t="shared" ca="1" si="203"/>
        <v>68.438444117647066</v>
      </c>
      <c r="P404" s="45">
        <f t="shared" ca="1" si="204"/>
        <v>68.438444117647066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23269071</v>
      </c>
      <c r="O408" s="38">
        <f t="shared" ca="1" si="203"/>
        <v>68.438444117647066</v>
      </c>
      <c r="P408" s="38">
        <f t="shared" ca="1" si="204"/>
        <v>68.438444117647066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23269071)</f>
        <v>23269071</v>
      </c>
      <c r="O410" s="45">
        <f t="shared" ca="1" si="203"/>
        <v>68.438444117647066</v>
      </c>
      <c r="P410" s="45">
        <f t="shared" ca="1" si="204"/>
        <v>68.438444117647066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11)</f>
        <v>11</v>
      </c>
      <c r="K412" s="38">
        <f t="shared" ref="K412:K413" ca="1" si="209">IF(I412&gt;0,J412*100/I412,0)</f>
        <v>73.333333333333329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422391)</f>
        <v>422391</v>
      </c>
      <c r="K413" s="545">
        <f t="shared" ca="1" si="209"/>
        <v>53.077532043226938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16305200</v>
      </c>
      <c r="N414" s="553">
        <f t="shared" ca="1" si="210"/>
        <v>9272863.5299999882</v>
      </c>
      <c r="O414" s="553">
        <f ca="1">IF(L414&gt;0,N414*100/L414,0)</f>
        <v>57.633692992427818</v>
      </c>
      <c r="P414" s="553">
        <f ca="1">IF(M414&gt;0,N414*100/M414,0)</f>
        <v>56.870590547800631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905" t="s">
        <v>17</v>
      </c>
      <c r="E419" s="906"/>
      <c r="F419" s="906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832241.77</v>
      </c>
      <c r="O419" s="155">
        <f t="shared" ref="O419:O424" ca="1" si="215">IF(L419&gt;0,N419*100/L419,0)</f>
        <v>75.856950014583632</v>
      </c>
      <c r="P419" s="155">
        <f t="shared" ref="P419:P424" ca="1" si="216">IF(M419&gt;0,N419*100/M419,0)</f>
        <v>76.246829621350244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832241.77</v>
      </c>
      <c r="O421" s="45">
        <f t="shared" ca="1" si="215"/>
        <v>75.856950014583632</v>
      </c>
      <c r="P421" s="45">
        <f t="shared" ca="1" si="216"/>
        <v>76.246829621350244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832241.77</v>
      </c>
      <c r="O422" s="38">
        <f t="shared" ca="1" si="215"/>
        <v>75.856950014583632</v>
      </c>
      <c r="P422" s="38">
        <f t="shared" ca="1" si="216"/>
        <v>76.246829621350244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832241.77</v>
      </c>
      <c r="O424" s="45">
        <f t="shared" ca="1" si="215"/>
        <v>75.856950014583632</v>
      </c>
      <c r="P424" s="45">
        <f t="shared" ca="1" si="216"/>
        <v>76.246829621350244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300366.77)</f>
        <v>300366.77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907" t="s">
        <v>17</v>
      </c>
      <c r="E444" s="901"/>
      <c r="F444" s="901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1167314.8799999999</v>
      </c>
      <c r="O444" s="195">
        <f t="shared" ref="O444:O449" ca="1" si="229">IF(L444&gt;0,N444*100/L444,0)</f>
        <v>55.821404387995173</v>
      </c>
      <c r="P444" s="195">
        <f t="shared" ref="P444:P449" ca="1" si="230">IF(M444&gt;0,N444*100/M444,0)</f>
        <v>55.821404387995173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1167314.8799999999</v>
      </c>
      <c r="O446" s="45">
        <f t="shared" ca="1" si="229"/>
        <v>55.821404387995173</v>
      </c>
      <c r="P446" s="45">
        <f t="shared" ca="1" si="230"/>
        <v>55.821404387995173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1167314.8799999999</v>
      </c>
      <c r="O447" s="38">
        <f t="shared" ca="1" si="229"/>
        <v>55.821404387995173</v>
      </c>
      <c r="P447" s="38">
        <f t="shared" ca="1" si="230"/>
        <v>55.821404387995173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1167314.8799999999</v>
      </c>
      <c r="O449" s="45">
        <f t="shared" ca="1" si="229"/>
        <v>55.821404387995173</v>
      </c>
      <c r="P449" s="45">
        <f t="shared" ca="1" si="230"/>
        <v>55.821404387995173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333633.6)</f>
        <v>333633.59999999998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384348.29)</f>
        <v>384348.29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317297.63)</f>
        <v>317297.63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132035.36)</f>
        <v>132035.35999999999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195)</f>
        <v>195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2200</v>
      </c>
      <c r="K466" s="570">
        <f t="shared" ca="1" si="237"/>
        <v>45.833333333333336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907" t="s">
        <v>17</v>
      </c>
      <c r="E467" s="901"/>
      <c r="F467" s="901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2593697.9899999998</v>
      </c>
      <c r="O467" s="195">
        <f t="shared" ref="O467:O472" ca="1" si="239">IF(L467&gt;0,N467*100/L467,0)</f>
        <v>60.16189911989639</v>
      </c>
      <c r="P467" s="195">
        <f t="shared" ref="P467:P472" ca="1" si="240">IF(M467&gt;0,N467*100/M467,0)</f>
        <v>60.16189911989639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2593697.9899999998</v>
      </c>
      <c r="O469" s="45">
        <f t="shared" ca="1" si="239"/>
        <v>60.16189911989639</v>
      </c>
      <c r="P469" s="45">
        <f t="shared" ca="1" si="240"/>
        <v>60.16189911989639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2593697.9899999998</v>
      </c>
      <c r="O470" s="38">
        <f t="shared" ca="1" si="239"/>
        <v>60.16189911989639</v>
      </c>
      <c r="P470" s="38">
        <f t="shared" ca="1" si="240"/>
        <v>60.16189911989639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2593697.9899999998</v>
      </c>
      <c r="O472" s="45">
        <f t="shared" ca="1" si="239"/>
        <v>60.16189911989639</v>
      </c>
      <c r="P472" s="45">
        <f t="shared" ca="1" si="240"/>
        <v>60.16189911989639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702694.72)</f>
        <v>702694.72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1542978)</f>
        <v>1542978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91500)</f>
        <v>91500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256525.27)</f>
        <v>256525.27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1980)</f>
        <v>1980</v>
      </c>
      <c r="K495" s="38">
        <f ca="1">IF(I495&gt;0,J495*100/I495,0)</f>
        <v>45.833333333333336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220)</f>
        <v>220</v>
      </c>
      <c r="K498" s="38">
        <f ca="1">IF(I498&gt;0,J498*100/I498,0)</f>
        <v>45.833333333333336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908" t="s">
        <v>17</v>
      </c>
      <c r="E502" s="901"/>
      <c r="F502" s="901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907" t="s">
        <v>17</v>
      </c>
      <c r="E523" s="901"/>
      <c r="F523" s="901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926560</v>
      </c>
      <c r="O523" s="195">
        <f t="shared" ref="O523:O528" ca="1" si="261">IF(L523&gt;0,N523*100/L523,0)</f>
        <v>55.325602780133039</v>
      </c>
      <c r="P523" s="195">
        <f t="shared" ref="P523:P528" ca="1" si="262">IF(M523&gt;0,N523*100/M523,0)</f>
        <v>55.325602780133039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926560</v>
      </c>
      <c r="O525" s="45">
        <f t="shared" ca="1" si="261"/>
        <v>55.325602780133039</v>
      </c>
      <c r="P525" s="45">
        <f t="shared" ca="1" si="262"/>
        <v>55.325602780133039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926560</v>
      </c>
      <c r="O526" s="38">
        <f t="shared" ca="1" si="261"/>
        <v>55.325602780133039</v>
      </c>
      <c r="P526" s="38">
        <f t="shared" ca="1" si="262"/>
        <v>55.325602780133039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926560</v>
      </c>
      <c r="O528" s="45">
        <f t="shared" ca="1" si="261"/>
        <v>55.325602780133039</v>
      </c>
      <c r="P528" s="45">
        <f t="shared" ca="1" si="262"/>
        <v>55.325602780133039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98380)</f>
        <v>98380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330889.19500000001</v>
      </c>
      <c r="K543" s="687">
        <f t="shared" ca="1" si="269"/>
        <v>86.952539811846322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909" t="s">
        <v>17</v>
      </c>
      <c r="E544" s="906"/>
      <c r="F544" s="906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5459783</v>
      </c>
      <c r="N544" s="155">
        <f t="shared" ca="1" si="271"/>
        <v>3239347.8799999887</v>
      </c>
      <c r="O544" s="155">
        <f t="shared" ref="O544:O549" ca="1" si="272">IF(L544&gt;0,N544*100/L544,0)</f>
        <v>61.839879212329471</v>
      </c>
      <c r="P544" s="155">
        <f t="shared" ref="P544:P549" ca="1" si="273">IF(M544&gt;0,N544*100/M544,0)</f>
        <v>59.331073780770936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5459783</v>
      </c>
      <c r="N546" s="45">
        <f t="shared" ca="1" si="276"/>
        <v>3239347.8799999887</v>
      </c>
      <c r="O546" s="45">
        <f t="shared" ca="1" si="272"/>
        <v>61.839879212329471</v>
      </c>
      <c r="P546" s="45">
        <f t="shared" ca="1" si="273"/>
        <v>59.331073780770936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5459783</v>
      </c>
      <c r="N547" s="38">
        <f t="shared" ca="1" si="277"/>
        <v>3239347.8799999887</v>
      </c>
      <c r="O547" s="38">
        <f t="shared" ca="1" si="272"/>
        <v>61.839879212329471</v>
      </c>
      <c r="P547" s="38">
        <f t="shared" ca="1" si="273"/>
        <v>59.331073780770936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5459783)</f>
        <v>5459783</v>
      </c>
      <c r="N549" s="45">
        <f ca="1">N550+N551+N552+N553+N554</f>
        <v>3239347.8799999887</v>
      </c>
      <c r="O549" s="45">
        <f t="shared" ca="1" si="272"/>
        <v>61.839879212329471</v>
      </c>
      <c r="P549" s="45">
        <f t="shared" ca="1" si="273"/>
        <v>59.331073780770936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947743.119999999)</f>
        <v>947743.11999999895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1781417.25999999)</f>
        <v>1781417.25999999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458195)</f>
        <v>458195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330889.19500000001</v>
      </c>
      <c r="K559" s="676">
        <f t="shared" ref="K559:K561" ca="1" si="282">IF(I559&gt;0,J559*100/I559,0)</f>
        <v>86.952539811846322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330889.19500000001</v>
      </c>
      <c r="K576" s="412">
        <f t="shared" ref="K576:K577" ca="1" si="287">IF(I576&gt;0,J576*100/I576,0)</f>
        <v>86.952539811846322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36291</v>
      </c>
      <c r="K577" s="412">
        <f t="shared" ca="1" si="287"/>
        <v>84.843596577360074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300367.6025)</f>
        <v>300367.60249999998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33278)</f>
        <v>33278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17458.815)</f>
        <v>17458.814999999999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1728)</f>
        <v>1728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5915.7775000000001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731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5915.7775)</f>
        <v>5915.7775000000001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731)</f>
        <v>731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7147)</f>
        <v>7147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554)</f>
        <v>554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3644.26</v>
      </c>
      <c r="K592" s="676">
        <f t="shared" ref="K592:K594" ca="1" si="290">IF(I592&gt;0,J592*100/I592,0)</f>
        <v>8.1756554696146164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3644.26</v>
      </c>
      <c r="K593" s="412">
        <f t="shared" ca="1" si="290"/>
        <v>8.1756554696146164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468</v>
      </c>
      <c r="K594" s="412">
        <f t="shared" ca="1" si="290"/>
        <v>11.063829787234043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2558.2600000000002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236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2549.26)</f>
        <v>2549.2600000000002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234)</f>
        <v>234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9)</f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2)</f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966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210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966)</f>
        <v>966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210)</f>
        <v>210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120)</f>
        <v>120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22)</f>
        <v>22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0</v>
      </c>
      <c r="K620" s="728">
        <f t="shared" ref="K620:K621" ca="1" si="297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0</v>
      </c>
      <c r="K621" s="728">
        <f t="shared" ca="1" si="297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80</v>
      </c>
      <c r="K628" s="741">
        <f ca="1">IF(I628&gt;0,J628*100/I628,0)</f>
        <v>24.691358024691358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907" t="s">
        <v>17</v>
      </c>
      <c r="E629" s="901"/>
      <c r="F629" s="901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476724.61</v>
      </c>
      <c r="O629" s="195">
        <f t="shared" ref="O629:O634" ca="1" si="300">IF(L629&gt;0,N629*100/L629,0)</f>
        <v>30.583383693553252</v>
      </c>
      <c r="P629" s="195">
        <f t="shared" ref="P629:P634" ca="1" si="301">IF(M629&gt;0,N629*100/M629,0)</f>
        <v>30.583383693553252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476724.61</v>
      </c>
      <c r="O631" s="45">
        <f t="shared" ca="1" si="300"/>
        <v>30.583383693553252</v>
      </c>
      <c r="P631" s="45">
        <f t="shared" ca="1" si="301"/>
        <v>30.583383693553252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476724.61</v>
      </c>
      <c r="O632" s="38">
        <f t="shared" ca="1" si="300"/>
        <v>30.583383693553252</v>
      </c>
      <c r="P632" s="38">
        <f t="shared" ca="1" si="301"/>
        <v>30.583383693553252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476724.61</v>
      </c>
      <c r="O634" s="45">
        <f t="shared" ca="1" si="300"/>
        <v>30.583383693553252</v>
      </c>
      <c r="P634" s="45">
        <f t="shared" ca="1" si="301"/>
        <v>30.583383693553252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185346.66)</f>
        <v>185346.66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291377.95)</f>
        <v>291377.95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127)</f>
        <v>127</v>
      </c>
      <c r="K647" s="163">
        <f t="shared" ca="1" si="308"/>
        <v>39.197530864197532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33.79)</f>
        <v>33.79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82)</f>
        <v>82</v>
      </c>
      <c r="K649" s="163">
        <f t="shared" ca="1" si="308"/>
        <v>25.308641975308642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22.52)</f>
        <v>22.52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907" t="s">
        <v>17</v>
      </c>
      <c r="E655" s="901"/>
      <c r="F655" s="901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34976.400000000001</v>
      </c>
      <c r="O655" s="195">
        <f t="shared" ref="O655:O660" ca="1" si="311">IF(L655&gt;0,N655*100/L655,0)</f>
        <v>63.593454545454549</v>
      </c>
      <c r="P655" s="195">
        <f t="shared" ref="P655:P660" ca="1" si="312">IF(M655&gt;0,N655*100/M655,0)</f>
        <v>63.593454545454549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34976.400000000001</v>
      </c>
      <c r="O657" s="45">
        <f t="shared" ca="1" si="311"/>
        <v>63.593454545454549</v>
      </c>
      <c r="P657" s="45">
        <f t="shared" ca="1" si="312"/>
        <v>63.593454545454549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34976.400000000001</v>
      </c>
      <c r="O658" s="38">
        <f t="shared" ca="1" si="311"/>
        <v>63.593454545454549</v>
      </c>
      <c r="P658" s="38">
        <f t="shared" ca="1" si="312"/>
        <v>63.593454545454549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34976.400000000001</v>
      </c>
      <c r="O660" s="45">
        <f t="shared" ca="1" si="311"/>
        <v>63.593454545454549</v>
      </c>
      <c r="P660" s="45">
        <f t="shared" ca="1" si="312"/>
        <v>63.593454545454549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34976.4)</f>
        <v>34976.400000000001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907" t="s">
        <v>17</v>
      </c>
      <c r="E685" s="901"/>
      <c r="F685" s="901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908" t="s">
        <v>17</v>
      </c>
      <c r="E737" s="901"/>
      <c r="F737" s="901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908" t="s">
        <v>17</v>
      </c>
      <c r="E754" s="901"/>
      <c r="F754" s="901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908" t="s">
        <v>17</v>
      </c>
      <c r="E770" s="901"/>
      <c r="F770" s="901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907" t="s">
        <v>17</v>
      </c>
      <c r="E786" s="901"/>
      <c r="F786" s="901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908" t="s">
        <v>17</v>
      </c>
      <c r="E805" s="901"/>
      <c r="F805" s="901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910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910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20134601.86)</f>
        <v>20134601.859999999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12080110.3099999)</f>
        <v>12080110.3099999</v>
      </c>
      <c r="K821" s="38">
        <f t="shared" ref="K821:K828" ca="1" si="379">IF(I821&gt;0,J821*100/I821,0)</f>
        <v>59.996767723520804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1500)</f>
        <v>1500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981)</f>
        <v>981</v>
      </c>
      <c r="K822" s="38">
        <f t="shared" ca="1" si="379"/>
        <v>65.400000000000006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3809567.26)</f>
        <v>3809567.26</v>
      </c>
      <c r="K823" s="38">
        <f t="shared" ca="1" si="379"/>
        <v>26.942360911935808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562)</f>
        <v>562</v>
      </c>
      <c r="K824" s="38">
        <f t="shared" ca="1" si="379"/>
        <v>82.525697503671068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378248.43)</f>
        <v>378248.43</v>
      </c>
      <c r="K825" s="38">
        <f t="shared" ca="1" si="379"/>
        <v>177.26478435444443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296)</f>
        <v>296</v>
      </c>
      <c r="K826" s="38">
        <f t="shared" ca="1" si="379"/>
        <v>63.655913978494624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12300000)</f>
        <v>12300000</v>
      </c>
      <c r="K827" s="38">
        <f t="shared" ca="1" si="379"/>
        <v>87.203119461183974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380)</f>
        <v>380</v>
      </c>
      <c r="K828" s="506">
        <f t="shared" ca="1" si="379"/>
        <v>69.216757741347905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5F519-B5CF-4EE6-AFAB-F17E7F2894E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activeCell="O610" sqref="O610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3.7109375" style="829" bestFit="1" customWidth="1"/>
    <col min="11" max="11" width="13.285156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346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1908242.45</v>
      </c>
      <c r="N8" s="22">
        <f t="shared" ca="1" si="0"/>
        <v>1571622.7</v>
      </c>
      <c r="O8" s="22">
        <f t="shared" ref="O8:O16" ca="1" si="1">IF(L8&gt;0,N8*100/L8,0)</f>
        <v>71.498884495211342</v>
      </c>
      <c r="P8" s="22">
        <f t="shared" ref="P8:P16" ca="1" si="2">IF(M8&gt;0,N8*100/M8,0)</f>
        <v>82.359697008102927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1908242.45</v>
      </c>
      <c r="N10" s="30">
        <f t="shared" ca="1" si="3"/>
        <v>1571622.7</v>
      </c>
      <c r="O10" s="30">
        <f t="shared" ca="1" si="1"/>
        <v>71.498884495211342</v>
      </c>
      <c r="P10" s="30">
        <f t="shared" ca="1" si="2"/>
        <v>82.359697008102927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1794642.45</v>
      </c>
      <c r="N11" s="498">
        <f t="shared" ca="1" si="4"/>
        <v>1458022.7</v>
      </c>
      <c r="O11" s="498">
        <f t="shared" ca="1" si="1"/>
        <v>69.95236308645363</v>
      </c>
      <c r="P11" s="498">
        <f t="shared" ca="1" si="2"/>
        <v>81.243074351662642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1794642.45</v>
      </c>
      <c r="N13" s="93">
        <f t="shared" ca="1" si="5"/>
        <v>1458022.7</v>
      </c>
      <c r="O13" s="93">
        <f t="shared" ca="1" si="1"/>
        <v>69.95236308645363</v>
      </c>
      <c r="P13" s="93">
        <f t="shared" ca="1" si="2"/>
        <v>81.243074351662642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1557359.45</v>
      </c>
      <c r="N18" s="22">
        <f t="shared" ca="1" si="8"/>
        <v>1289505.71</v>
      </c>
      <c r="O18" s="22">
        <f t="shared" ref="O18:O26" ca="1" si="9">IF(L18&gt;0,N18*100/L18,0)</f>
        <v>69.807722935754981</v>
      </c>
      <c r="P18" s="22">
        <f t="shared" ref="P18:P26" ca="1" si="10">IF(M18&gt;0,N18*100/M18,0)</f>
        <v>82.800776018664152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1557359.45</v>
      </c>
      <c r="N20" s="30">
        <f t="shared" ca="1" si="11"/>
        <v>1289505.71</v>
      </c>
      <c r="O20" s="30">
        <f t="shared" ca="1" si="9"/>
        <v>69.807722935754981</v>
      </c>
      <c r="P20" s="30">
        <f t="shared" ca="1" si="10"/>
        <v>82.800776018664152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1443759.45</v>
      </c>
      <c r="N21" s="498">
        <f t="shared" ca="1" si="12"/>
        <v>1175905.71</v>
      </c>
      <c r="O21" s="498">
        <f t="shared" ca="1" si="9"/>
        <v>67.837126498117883</v>
      </c>
      <c r="P21" s="498">
        <f t="shared" ca="1" si="10"/>
        <v>81.447481434666969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1443759.45</v>
      </c>
      <c r="N23" s="93">
        <f t="shared" ca="1" si="13"/>
        <v>1175905.71</v>
      </c>
      <c r="O23" s="93">
        <f t="shared" ca="1" si="9"/>
        <v>67.837126498117883</v>
      </c>
      <c r="P23" s="93">
        <f t="shared" ca="1" si="10"/>
        <v>81.447481434666969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282116.99</v>
      </c>
      <c r="O28" s="22">
        <f t="shared" ref="O28:O37" ca="1" si="17">IF(L28&gt;0,N28*100/L28,0)</f>
        <v>80.402011496709733</v>
      </c>
      <c r="P28" s="22">
        <f t="shared" ref="P28:P37" ca="1" si="18">IF(M28&gt;0,N28*100/M28,0)</f>
        <v>80.402011496709733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282116.99</v>
      </c>
      <c r="O30" s="30">
        <f t="shared" ca="1" si="17"/>
        <v>80.402011496709733</v>
      </c>
      <c r="P30" s="30">
        <f t="shared" ca="1" si="18"/>
        <v>80.402011496709733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282116.99</v>
      </c>
      <c r="O31" s="498">
        <f t="shared" ca="1" si="17"/>
        <v>80.402011496709733</v>
      </c>
      <c r="P31" s="498">
        <f t="shared" ca="1" si="18"/>
        <v>80.402011496709733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282116.99</v>
      </c>
      <c r="O33" s="93">
        <f t="shared" ca="1" si="17"/>
        <v>80.402011496709733</v>
      </c>
      <c r="P33" s="93">
        <f t="shared" ca="1" si="18"/>
        <v>80.402011496709733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1847225</v>
      </c>
      <c r="M37" s="837">
        <f t="shared" ca="1" si="24"/>
        <v>1557359.45</v>
      </c>
      <c r="N37" s="837">
        <f t="shared" ca="1" si="24"/>
        <v>1289505.71</v>
      </c>
      <c r="O37" s="837">
        <f t="shared" ca="1" si="17"/>
        <v>69.807722935754981</v>
      </c>
      <c r="P37" s="837">
        <f t="shared" ca="1" si="18"/>
        <v>82.800776018664152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95445.45</v>
      </c>
      <c r="N41" s="85">
        <f t="shared" ca="1" si="25"/>
        <v>75294.45</v>
      </c>
      <c r="O41" s="85">
        <f t="shared" ref="O41:O49" ca="1" si="26">IF(L41&gt;0,N41*100/L41,0)</f>
        <v>39.483193497640272</v>
      </c>
      <c r="P41" s="85">
        <f t="shared" ref="P41:P49" ca="1" si="27">IF(M41&gt;0,N41*100/M41,0)</f>
        <v>78.887416843862127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95445.45</v>
      </c>
      <c r="N43" s="92">
        <f t="shared" ca="1" si="28"/>
        <v>75294.45</v>
      </c>
      <c r="O43" s="92">
        <f t="shared" ca="1" si="26"/>
        <v>39.483193497640272</v>
      </c>
      <c r="P43" s="92">
        <f t="shared" ca="1" si="27"/>
        <v>78.887416843862127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95445.45</v>
      </c>
      <c r="N44" s="498">
        <f t="shared" ca="1" si="29"/>
        <v>75294.45</v>
      </c>
      <c r="O44" s="498">
        <f t="shared" ca="1" si="26"/>
        <v>39.483193497640272</v>
      </c>
      <c r="P44" s="498">
        <f t="shared" ca="1" si="27"/>
        <v>78.887416843862127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IFERROR(__xludf.DUMMYFUNCTION("IMPORTRANGE(""https://docs.google.com/spreadsheets/d/1MeEWN-I1oV_STSDYn1IFDPWt_1FKiwhDph83XaGc0o0/edit?usp=sharing"",""งบพรบ!R83"")"),95445.45)</f>
        <v>95445.45</v>
      </c>
      <c r="N46" s="93">
        <f ca="1">IFERROR(__xludf.DUMMYFUNCTION("IMPORTRANGE(""https://docs.google.com/spreadsheets/d/1MeEWN-I1oV_STSDYn1IFDPWt_1FKiwhDph83XaGc0o0/edit?usp=sharing"",""งบพรบ!T83"")"),75294.45)</f>
        <v>75294.45</v>
      </c>
      <c r="O46" s="93">
        <f t="shared" ca="1" si="26"/>
        <v>39.483193497640272</v>
      </c>
      <c r="P46" s="93">
        <f t="shared" ca="1" si="27"/>
        <v>78.887416843862127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455025</v>
      </c>
      <c r="N53" s="116">
        <f t="shared" ca="1" si="31"/>
        <v>405851.85</v>
      </c>
      <c r="O53" s="116">
        <f t="shared" ref="O53:O61" ca="1" si="32">IF(L53&gt;0,N53*100/L53,0)</f>
        <v>66.894981044997522</v>
      </c>
      <c r="P53" s="116">
        <f t="shared" ref="P53:P61" ca="1" si="33">IF(M53&gt;0,N53*100/M53,0)</f>
        <v>89.19330805999671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455025</v>
      </c>
      <c r="N55" s="123">
        <f t="shared" ca="1" si="34"/>
        <v>405851.85</v>
      </c>
      <c r="O55" s="123">
        <f t="shared" ca="1" si="32"/>
        <v>66.894981044997522</v>
      </c>
      <c r="P55" s="123">
        <f t="shared" ca="1" si="33"/>
        <v>89.19330805999671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455025</v>
      </c>
      <c r="N56" s="498">
        <f t="shared" ca="1" si="35"/>
        <v>405851.85</v>
      </c>
      <c r="O56" s="498">
        <f t="shared" ca="1" si="32"/>
        <v>66.894981044997522</v>
      </c>
      <c r="P56" s="498">
        <f t="shared" ca="1" si="33"/>
        <v>89.19330805999671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IFERROR(__xludf.DUMMYFUNCTION("IMPORTRANGE(""https://docs.google.com/spreadsheets/d/1MeEWN-I1oV_STSDYn1IFDPWt_1FKiwhDph83XaGc0o0/edit?usp=sharing"",""งบพรบ!AB83"")"),455025)</f>
        <v>455025</v>
      </c>
      <c r="N58" s="93">
        <f ca="1">IFERROR(__xludf.DUMMYFUNCTION("IMPORTRANGE(""https://docs.google.com/spreadsheets/d/1MeEWN-I1oV_STSDYn1IFDPWt_1FKiwhDph83XaGc0o0/edit?usp=sharing"",""งบพรบ!AD83"")"),405851.85)</f>
        <v>405851.85</v>
      </c>
      <c r="O58" s="93">
        <f t="shared" ca="1" si="32"/>
        <v>66.894981044997522</v>
      </c>
      <c r="P58" s="93">
        <f t="shared" ca="1" si="33"/>
        <v>89.19330805999671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241950</v>
      </c>
      <c r="N88" s="155">
        <f t="shared" ca="1" si="49"/>
        <v>225918.49</v>
      </c>
      <c r="O88" s="155">
        <f t="shared" ref="O88:O96" ca="1" si="50">IF(L88&gt;0,N88*100/L88,0)</f>
        <v>70.820843260188084</v>
      </c>
      <c r="P88" s="155">
        <f t="shared" ref="P88:P96" ca="1" si="51">IF(M88&gt;0,N88*100/M88,0)</f>
        <v>93.374040090927878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241950</v>
      </c>
      <c r="N90" s="93">
        <f t="shared" ca="1" si="52"/>
        <v>225918.49</v>
      </c>
      <c r="O90" s="93">
        <f t="shared" ca="1" si="50"/>
        <v>70.820843260188084</v>
      </c>
      <c r="P90" s="93">
        <f t="shared" ca="1" si="51"/>
        <v>93.374040090927878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241950</v>
      </c>
      <c r="N91" s="498">
        <f t="shared" ca="1" si="53"/>
        <v>225918.49</v>
      </c>
      <c r="O91" s="498">
        <f t="shared" ca="1" si="50"/>
        <v>70.820843260188084</v>
      </c>
      <c r="P91" s="498">
        <f t="shared" ca="1" si="51"/>
        <v>93.374040090927878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IFERROR(__xludf.DUMMYFUNCTION("IMPORTRANGE(""https://docs.google.com/spreadsheets/d/1MeEWN-I1oV_STSDYn1IFDPWt_1FKiwhDph83XaGc0o0/edit?usp=sharing"",""งบพรบ!AV83"")"),241950)</f>
        <v>241950</v>
      </c>
      <c r="N93" s="93">
        <f ca="1">IFERROR(__xludf.DUMMYFUNCTION("IMPORTRANGE(""https://docs.google.com/spreadsheets/d/1MeEWN-I1oV_STSDYn1IFDPWt_1FKiwhDph83XaGc0o0/edit?usp=sharing"",""งบพรบ!AX83"")"),225918.49)</f>
        <v>225918.49</v>
      </c>
      <c r="O93" s="93">
        <f t="shared" ca="1" si="50"/>
        <v>70.820843260188084</v>
      </c>
      <c r="P93" s="93">
        <f t="shared" ca="1" si="51"/>
        <v>93.374040090927878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4500</v>
      </c>
      <c r="N181" s="155">
        <f t="shared" ca="1" si="92"/>
        <v>3991</v>
      </c>
      <c r="O181" s="155">
        <f t="shared" ref="O181:O189" ca="1" si="93">IF(L181&gt;0,N181*100/L181,0)</f>
        <v>66.516666666666666</v>
      </c>
      <c r="P181" s="155">
        <f t="shared" ref="P181:P189" ca="1" si="94">IF(M181&gt;0,N181*100/M181,0)</f>
        <v>88.688888888888883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4500</v>
      </c>
      <c r="N183" s="93">
        <f t="shared" ca="1" si="95"/>
        <v>3991</v>
      </c>
      <c r="O183" s="93">
        <f t="shared" ca="1" si="93"/>
        <v>66.516666666666666</v>
      </c>
      <c r="P183" s="93">
        <f t="shared" ca="1" si="94"/>
        <v>88.688888888888883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4500</v>
      </c>
      <c r="N184" s="498">
        <f t="shared" ca="1" si="96"/>
        <v>3991</v>
      </c>
      <c r="O184" s="498">
        <f t="shared" ca="1" si="93"/>
        <v>66.516666666666666</v>
      </c>
      <c r="P184" s="498">
        <f t="shared" ca="1" si="94"/>
        <v>88.688888888888883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IFERROR(__xludf.DUMMYFUNCTION("IMPORTRANGE(""https://docs.google.com/spreadsheets/d/1MeEWN-I1oV_STSDYn1IFDPWt_1FKiwhDph83XaGc0o0/edit?usp=sharing"",""งบพรบ!CT83"")"),4500)</f>
        <v>4500</v>
      </c>
      <c r="N186" s="93">
        <f ca="1">IFERROR(__xludf.DUMMYFUNCTION("IMPORTRANGE(""https://docs.google.com/spreadsheets/d/1MeEWN-I1oV_STSDYn1IFDPWt_1FKiwhDph83XaGc0o0/edit?usp=sharing"",""งบพรบ!CV83"")"),3991)</f>
        <v>3991</v>
      </c>
      <c r="O186" s="93">
        <f t="shared" ca="1" si="93"/>
        <v>66.516666666666666</v>
      </c>
      <c r="P186" s="93">
        <f t="shared" ca="1" si="94"/>
        <v>88.688888888888883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3991</v>
      </c>
      <c r="O191" s="155">
        <f ca="1">IF(L191&gt;0,N191*100/L191,0)</f>
        <v>66.516666666666666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347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348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123</v>
      </c>
      <c r="K327" s="446">
        <f ca="1">IF(I327&gt;0,J327*100/I327,0)</f>
        <v>68.333333333333329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95706.2</v>
      </c>
      <c r="O328" s="155">
        <f t="shared" ref="O328:O336" ca="1" si="149">IF(L328&gt;0,N328*100/L328,0)</f>
        <v>60.959363057324843</v>
      </c>
      <c r="P328" s="155">
        <f t="shared" ref="P328:P336" ca="1" si="150">IF(M328&gt;0,N328*100/M328,0)</f>
        <v>79.589355509355514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95706.2</v>
      </c>
      <c r="O330" s="93">
        <f t="shared" ca="1" si="149"/>
        <v>60.959363057324843</v>
      </c>
      <c r="P330" s="93">
        <f t="shared" ca="1" si="150"/>
        <v>79.589355509355514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95706.2</v>
      </c>
      <c r="O331" s="498">
        <f t="shared" ca="1" si="149"/>
        <v>60.959363057324843</v>
      </c>
      <c r="P331" s="498">
        <f t="shared" ca="1" si="150"/>
        <v>79.589355509355514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IFERROR(__xludf.DUMMYFUNCTION("IMPORTRANGE(""https://docs.google.com/spreadsheets/d/1MeEWN-I1oV_STSDYn1IFDPWt_1FKiwhDph83XaGc0o0/edit?usp=sharing"",""งบพรบ!ER83"")"),120250)</f>
        <v>120250</v>
      </c>
      <c r="N333" s="93">
        <f ca="1">IFERROR(__xludf.DUMMYFUNCTION("IMPORTRANGE(""https://docs.google.com/spreadsheets/d/1MeEWN-I1oV_STSDYn1IFDPWt_1FKiwhDph83XaGc0o0/edit?usp=sharing"",""งบพรบ!ET83"")"),95706.2)</f>
        <v>95706.2</v>
      </c>
      <c r="O333" s="93">
        <f t="shared" ca="1" si="149"/>
        <v>60.959363057324843</v>
      </c>
      <c r="P333" s="93">
        <f t="shared" ca="1" si="150"/>
        <v>79.589355509355514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IFERROR(__xludf.DUMMYFUNCTION("IMPORTRANGE(""https://docs.google.com/spreadsheets/d/1kVcqe37tkHyjCSG3S0O1AXqVkqjo8mSIZil3BcpIysc/edit?usp=sharing"",""ศูนย์!D83"")"),107)</f>
        <v>107</v>
      </c>
      <c r="K338" s="498">
        <f ca="1">IF(I338&gt;0,J338*100/I338,0)</f>
        <v>59.444444444444443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IFERROR(__xludf.DUMMYFUNCTION("IMPORTRANGE(""https://docs.google.com/spreadsheets/d/1kVcqe37tkHyjCSG3S0O1AXqVkqjo8mSIZil3BcpIysc/edit?usp=sharing"",""ศูนย์!F83"")"),16)</f>
        <v>16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598654</v>
      </c>
      <c r="N345" s="155">
        <f t="shared" ca="1" si="154"/>
        <v>441208.72</v>
      </c>
      <c r="O345" s="155">
        <f t="shared" ref="O345:O353" ca="1" si="155">IF(L345&gt;0,N345*100/L345,0)</f>
        <v>85.050643843010249</v>
      </c>
      <c r="P345" s="155">
        <f t="shared" ref="P345:P353" ca="1" si="156">IF(M345&gt;0,N345*100/M345,0)</f>
        <v>73.700120603888053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598654</v>
      </c>
      <c r="N347" s="93">
        <f t="shared" ca="1" si="157"/>
        <v>441208.72</v>
      </c>
      <c r="O347" s="93">
        <f t="shared" ca="1" si="155"/>
        <v>85.050643843010249</v>
      </c>
      <c r="P347" s="93">
        <f t="shared" ca="1" si="156"/>
        <v>73.700120603888053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485054</v>
      </c>
      <c r="N348" s="498">
        <f t="shared" ca="1" si="158"/>
        <v>327608.71999999997</v>
      </c>
      <c r="O348" s="498">
        <f t="shared" ca="1" si="155"/>
        <v>80.899032003160798</v>
      </c>
      <c r="P348" s="498">
        <f t="shared" ca="1" si="156"/>
        <v>67.54066969863149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IFERROR(__xludf.DUMMYFUNCTION("IMPORTRANGE(""https://docs.google.com/spreadsheets/d/1MeEWN-I1oV_STSDYn1IFDPWt_1FKiwhDph83XaGc0o0/edit?usp=sharing"",""งบพรบ!FB83"")"),485054)</f>
        <v>485054</v>
      </c>
      <c r="N350" s="93">
        <f ca="1">IFERROR(__xludf.DUMMYFUNCTION("IMPORTRANGE(""https://docs.google.com/spreadsheets/d/1MeEWN-I1oV_STSDYn1IFDPWt_1FKiwhDph83XaGc0o0/edit?usp=sharing"",""งบพรบ!FD83"")"),327608.72)</f>
        <v>327608.71999999997</v>
      </c>
      <c r="O350" s="93">
        <f t="shared" ca="1" si="155"/>
        <v>80.899032003160798</v>
      </c>
      <c r="P350" s="93">
        <f t="shared" ca="1" si="156"/>
        <v>67.54066969863149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25</v>
      </c>
      <c r="K364" s="480">
        <f t="shared" ca="1" si="160"/>
        <v>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25</v>
      </c>
      <c r="K374" s="492">
        <f t="shared" ca="1" si="162"/>
        <v>131.57894736842104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IFERROR(__xludf.DUMMYFUNCTION("IMPORTRANGE(""https://docs.google.com/spreadsheets/d/1XWAQStnk-4SwqDmLtmXYiTMKHgktTP8We1SCoS47DrQ/edit?usp=sharing"",""จัดที่ดิน!AJ83"")"),25)</f>
        <v>25</v>
      </c>
      <c r="K379" s="498">
        <f t="shared" ca="1" si="163"/>
        <v>131.57894736842104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IFERROR(__xludf.DUMMYFUNCTION("IMPORTRANGE(""https://docs.google.com/spreadsheets/d/1XWAQStnk-4SwqDmLtmXYiTMKHgktTP8We1SCoS47DrQ/edit?usp=sharing"",""จัดที่ดิน!AK83"")"),217.74)</f>
        <v>217.74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IFERROR(__xludf.DUMMYFUNCTION("IMPORTRANGE(""https://docs.google.com/spreadsheets/d/1XWAQStnk-4SwqDmLtmXYiTMKHgktTP8We1SCoS47DrQ/edit?usp=sharing"",""จัดที่ดิน!AL83"")"),25)</f>
        <v>25</v>
      </c>
      <c r="K381" s="498">
        <f t="shared" ca="1" si="163"/>
        <v>131.57894736842104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IFERROR(__xludf.DUMMYFUNCTION("IMPORTRANGE(""https://docs.google.com/spreadsheets/d/1XWAQStnk-4SwqDmLtmXYiTMKHgktTP8We1SCoS47DrQ/edit?usp=sharing"",""จัดที่ดิน!AM83"")"),217.74)</f>
        <v>217.74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IFERROR(__xludf.DUMMYFUNCTION("IMPORTRANGE(""https://docs.google.com/spreadsheets/d/1XWAQStnk-4SwqDmLtmXYiTMKHgktTP8We1SCoS47DrQ/edit?usp=sharing"",""จัดที่ดิน!AP83"")"),4)</f>
        <v>4</v>
      </c>
      <c r="K385" s="506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282116.99</v>
      </c>
      <c r="O414" s="553">
        <f ca="1">IF(L414&gt;0,N414*100/L414,0)</f>
        <v>80.402011496709733</v>
      </c>
      <c r="P414" s="553">
        <f ca="1">IF(M414&gt;0,N414*100/M414,0)</f>
        <v>80.402011496709733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43495</v>
      </c>
      <c r="O419" s="155">
        <f t="shared" ref="O419:O424" ca="1" si="184">IF(L419&gt;0,N419*100/L419,0)</f>
        <v>79.71957478005865</v>
      </c>
      <c r="P419" s="155">
        <f t="shared" ref="P419:P424" ca="1" si="185">IF(M419&gt;0,N419*100/M419,0)</f>
        <v>79.71957478005865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43495</v>
      </c>
      <c r="O421" s="93">
        <f t="shared" ca="1" si="184"/>
        <v>79.71957478005865</v>
      </c>
      <c r="P421" s="93">
        <f t="shared" ca="1" si="185"/>
        <v>79.71957478005865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43495</v>
      </c>
      <c r="O422" s="498">
        <f t="shared" ca="1" si="184"/>
        <v>79.71957478005865</v>
      </c>
      <c r="P422" s="498">
        <f t="shared" ca="1" si="185"/>
        <v>79.71957478005865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43495</v>
      </c>
      <c r="O424" s="93">
        <f t="shared" ca="1" si="184"/>
        <v>79.71957478005865</v>
      </c>
      <c r="P424" s="93">
        <f t="shared" ca="1" si="185"/>
        <v>79.71957478005865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19195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93623.290000000008</v>
      </c>
      <c r="O444" s="195">
        <f t="shared" ref="O444:O449" ca="1" si="197">IF(L444&gt;0,N444*100/L444,0)</f>
        <v>85.453897407813074</v>
      </c>
      <c r="P444" s="195">
        <f t="shared" ref="P444:P449" ca="1" si="198">IF(M444&gt;0,N444*100/M444,0)</f>
        <v>85.453897407813074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93623.290000000008</v>
      </c>
      <c r="O446" s="93">
        <f t="shared" ca="1" si="197"/>
        <v>85.453897407813074</v>
      </c>
      <c r="P446" s="93">
        <f t="shared" ca="1" si="198"/>
        <v>85.453897407813074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93623.290000000008</v>
      </c>
      <c r="O447" s="498">
        <f t="shared" ca="1" si="197"/>
        <v>85.453897407813074</v>
      </c>
      <c r="P447" s="498">
        <f t="shared" ca="1" si="198"/>
        <v>85.453897407813074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93623.290000000008</v>
      </c>
      <c r="O449" s="93">
        <f t="shared" ca="1" si="197"/>
        <v>85.453897407813074</v>
      </c>
      <c r="P449" s="93">
        <f t="shared" ca="1" si="198"/>
        <v>85.453897407813074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44553.29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19470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104330</v>
      </c>
      <c r="O467" s="195">
        <f t="shared" ref="O467:O472" ca="1" si="206">IF(L467&gt;0,N467*100/L467,0)</f>
        <v>93.600567004297389</v>
      </c>
      <c r="P467" s="195">
        <f t="shared" ref="P467:P472" ca="1" si="207">IF(M467&gt;0,N467*100/M467,0)</f>
        <v>93.600567004297389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104330</v>
      </c>
      <c r="O469" s="93">
        <f t="shared" ca="1" si="206"/>
        <v>93.600567004297389</v>
      </c>
      <c r="P469" s="93">
        <f t="shared" ca="1" si="207"/>
        <v>93.600567004297389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104330</v>
      </c>
      <c r="O470" s="498">
        <f t="shared" ca="1" si="206"/>
        <v>93.600567004297389</v>
      </c>
      <c r="P470" s="498">
        <f t="shared" ca="1" si="207"/>
        <v>93.600567004297389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104330</v>
      </c>
      <c r="O472" s="93">
        <f t="shared" ca="1" si="206"/>
        <v>93.600567004297389</v>
      </c>
      <c r="P472" s="93">
        <f t="shared" ca="1" si="207"/>
        <v>93.600567004297389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25290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40668.699999999997</v>
      </c>
      <c r="O544" s="155">
        <f t="shared" ref="O544:O549" ca="1" si="236">IF(L544&gt;0,N544*100/L544,0)</f>
        <v>54.008897742363871</v>
      </c>
      <c r="P544" s="155">
        <f t="shared" ref="P544:P549" ca="1" si="237">IF(M544&gt;0,N544*100/M544,0)</f>
        <v>54.008897742363871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40668.699999999997</v>
      </c>
      <c r="O546" s="93">
        <f t="shared" ca="1" si="236"/>
        <v>54.008897742363871</v>
      </c>
      <c r="P546" s="93">
        <f t="shared" ca="1" si="237"/>
        <v>54.008897742363871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40668.699999999997</v>
      </c>
      <c r="O547" s="498">
        <f t="shared" ca="1" si="236"/>
        <v>54.008897742363871</v>
      </c>
      <c r="P547" s="498">
        <f t="shared" ca="1" si="237"/>
        <v>54.008897742363871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40668.699999999997</v>
      </c>
      <c r="O549" s="93">
        <f t="shared" ca="1" si="236"/>
        <v>54.008897742363871</v>
      </c>
      <c r="P549" s="93">
        <f t="shared" ca="1" si="237"/>
        <v>54.008897742363871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40668.699999999997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IFERROR(__xludf.DUMMYFUNCTION("IMPORTRANGE(""https://docs.google.com/spreadsheets/d/19vJNZY_5yjcGF2XGBMNZRCAIB0Kwfpjp8YEOfu-bneM/edit?usp=sharing"",""งานกองทุน!F83"")"),352255.09)</f>
        <v>352255.09</v>
      </c>
      <c r="K821" s="498">
        <f t="shared" ref="K821:K828" ca="1" si="334">IF(I821&gt;0,J821*100/I821,0)</f>
        <v>50.340345119272889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IFERROR(__xludf.DUMMYFUNCTION("IMPORTRANGE(""https://docs.google.com/spreadsheets/d/19vJNZY_5yjcGF2XGBMNZRCAIB0Kwfpjp8YEOfu-bneM/edit?usp=sharing"",""งานกองทุน!E83"")"),23)</f>
        <v>23</v>
      </c>
      <c r="K822" s="498">
        <f t="shared" ca="1" si="334"/>
        <v>62.162162162162161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7186-61FB-4210-A9AD-72EBF1F9835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349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2509385</v>
      </c>
      <c r="N8" s="22">
        <f t="shared" ca="1" si="0"/>
        <v>1885357.77</v>
      </c>
      <c r="O8" s="22">
        <f t="shared" ref="O8:O16" ca="1" si="1">IF(L8&gt;0,N8*100/L8,0)</f>
        <v>65.331900000519781</v>
      </c>
      <c r="P8" s="22">
        <f t="shared" ref="P8:P16" ca="1" si="2">IF(M8&gt;0,N8*100/M8,0)</f>
        <v>75.132264279893278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2509385</v>
      </c>
      <c r="N10" s="30">
        <f t="shared" ca="1" si="3"/>
        <v>1885357.77</v>
      </c>
      <c r="O10" s="30">
        <f t="shared" ca="1" si="1"/>
        <v>65.331900000519781</v>
      </c>
      <c r="P10" s="30">
        <f t="shared" ca="1" si="2"/>
        <v>75.132264279893278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2347585</v>
      </c>
      <c r="N11" s="498">
        <f t="shared" ca="1" si="4"/>
        <v>1723557.77</v>
      </c>
      <c r="O11" s="498">
        <f t="shared" ca="1" si="1"/>
        <v>63.2726974704618</v>
      </c>
      <c r="P11" s="498">
        <f t="shared" ca="1" si="2"/>
        <v>73.418332882515429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2347585</v>
      </c>
      <c r="N13" s="93">
        <f t="shared" ca="1" si="5"/>
        <v>1723557.77</v>
      </c>
      <c r="O13" s="93">
        <f t="shared" ca="1" si="1"/>
        <v>63.2726974704618</v>
      </c>
      <c r="P13" s="93">
        <f t="shared" ca="1" si="2"/>
        <v>73.418332882515429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1715110</v>
      </c>
      <c r="N18" s="22">
        <f t="shared" ca="1" si="8"/>
        <v>1398163.1099999999</v>
      </c>
      <c r="O18" s="22">
        <f t="shared" ref="O18:O26" ca="1" si="9">IF(L18&gt;0,N18*100/L18,0)</f>
        <v>66.848499670099542</v>
      </c>
      <c r="P18" s="22">
        <f t="shared" ref="P18:P26" ca="1" si="10">IF(M18&gt;0,N18*100/M18,0)</f>
        <v>81.520317064211625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1715110</v>
      </c>
      <c r="N20" s="30">
        <f t="shared" ca="1" si="11"/>
        <v>1398163.1099999999</v>
      </c>
      <c r="O20" s="30">
        <f t="shared" ca="1" si="9"/>
        <v>66.848499670099542</v>
      </c>
      <c r="P20" s="30">
        <f t="shared" ca="1" si="10"/>
        <v>81.520317064211625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1553310</v>
      </c>
      <c r="N21" s="498">
        <f t="shared" ca="1" si="12"/>
        <v>1236363.1099999999</v>
      </c>
      <c r="O21" s="498">
        <f t="shared" ca="1" si="9"/>
        <v>64.068895809798207</v>
      </c>
      <c r="P21" s="498">
        <f t="shared" ca="1" si="10"/>
        <v>79.595387269765851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1553310</v>
      </c>
      <c r="N23" s="93">
        <f t="shared" ca="1" si="13"/>
        <v>1236363.1099999999</v>
      </c>
      <c r="O23" s="93">
        <f t="shared" ca="1" si="9"/>
        <v>64.068895809798207</v>
      </c>
      <c r="P23" s="93">
        <f t="shared" ca="1" si="10"/>
        <v>79.595387269765851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487194.66000000003</v>
      </c>
      <c r="O28" s="22">
        <f t="shared" ref="O28:O37" ca="1" si="17">IF(L28&gt;0,N28*100/L28,0)</f>
        <v>61.338284599162762</v>
      </c>
      <c r="P28" s="22">
        <f t="shared" ref="P28:P37" ca="1" si="18">IF(M28&gt;0,N28*100/M28,0)</f>
        <v>61.338284599162762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487194.66000000003</v>
      </c>
      <c r="O30" s="30">
        <f t="shared" ca="1" si="17"/>
        <v>61.338284599162762</v>
      </c>
      <c r="P30" s="30">
        <f t="shared" ca="1" si="18"/>
        <v>61.338284599162762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487194.66000000003</v>
      </c>
      <c r="O31" s="498">
        <f t="shared" ca="1" si="17"/>
        <v>61.338284599162762</v>
      </c>
      <c r="P31" s="498">
        <f t="shared" ca="1" si="18"/>
        <v>61.338284599162762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487194.66000000003</v>
      </c>
      <c r="O33" s="93">
        <f t="shared" ca="1" si="17"/>
        <v>61.338284599162762</v>
      </c>
      <c r="P33" s="93">
        <f t="shared" ca="1" si="18"/>
        <v>61.338284599162762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2091540</v>
      </c>
      <c r="M37" s="837">
        <f t="shared" ca="1" si="24"/>
        <v>1715110</v>
      </c>
      <c r="N37" s="837">
        <f t="shared" ca="1" si="24"/>
        <v>1398163.1099999999</v>
      </c>
      <c r="O37" s="837">
        <f t="shared" ca="1" si="17"/>
        <v>66.848499670099542</v>
      </c>
      <c r="P37" s="837">
        <f t="shared" ca="1" si="18"/>
        <v>81.520317064211625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226620</v>
      </c>
      <c r="N41" s="85">
        <f t="shared" ca="1" si="25"/>
        <v>154393</v>
      </c>
      <c r="O41" s="85">
        <f t="shared" ref="O41:O49" ca="1" si="26">IF(L41&gt;0,N41*100/L41,0)</f>
        <v>82.695768612747727</v>
      </c>
      <c r="P41" s="85">
        <f t="shared" ref="P41:P49" ca="1" si="27">IF(M41&gt;0,N41*100/M41,0)</f>
        <v>68.128585296972901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226620</v>
      </c>
      <c r="N43" s="92">
        <f t="shared" ca="1" si="28"/>
        <v>154393</v>
      </c>
      <c r="O43" s="92">
        <f t="shared" ca="1" si="26"/>
        <v>82.695768612747727</v>
      </c>
      <c r="P43" s="92">
        <f t="shared" ca="1" si="27"/>
        <v>68.128585296972901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226620</v>
      </c>
      <c r="N44" s="498">
        <f t="shared" ca="1" si="29"/>
        <v>154393</v>
      </c>
      <c r="O44" s="498">
        <f t="shared" ca="1" si="26"/>
        <v>82.695768612747727</v>
      </c>
      <c r="P44" s="498">
        <f t="shared" ca="1" si="27"/>
        <v>68.128585296972901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IFERROR(__xludf.DUMMYFUNCTION("IMPORTRANGE(""https://docs.google.com/spreadsheets/d/1MeEWN-I1oV_STSDYn1IFDPWt_1FKiwhDph83XaGc0o0/edit?usp=sharing"",""งบพรบ!R84"")"),226620)</f>
        <v>226620</v>
      </c>
      <c r="N46" s="93">
        <f ca="1">IFERROR(__xludf.DUMMYFUNCTION("IMPORTRANGE(""https://docs.google.com/spreadsheets/d/1MeEWN-I1oV_STSDYn1IFDPWt_1FKiwhDph83XaGc0o0/edit?usp=sharing"",""งบพรบ!T84"")"),154393)</f>
        <v>154393</v>
      </c>
      <c r="O46" s="93">
        <f t="shared" ca="1" si="26"/>
        <v>82.695768612747727</v>
      </c>
      <c r="P46" s="93">
        <f t="shared" ca="1" si="27"/>
        <v>68.128585296972901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475950</v>
      </c>
      <c r="N53" s="116">
        <f t="shared" ca="1" si="31"/>
        <v>427769.31</v>
      </c>
      <c r="O53" s="116">
        <f t="shared" ref="O53:O61" ca="1" si="32">IF(L53&gt;0,N53*100/L53,0)</f>
        <v>69.151197866149374</v>
      </c>
      <c r="P53" s="116">
        <f t="shared" ref="P53:P61" ca="1" si="33">IF(M53&gt;0,N53*100/M53,0)</f>
        <v>89.876942956192877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475950</v>
      </c>
      <c r="N55" s="123">
        <f t="shared" ca="1" si="34"/>
        <v>427769.31</v>
      </c>
      <c r="O55" s="123">
        <f t="shared" ca="1" si="32"/>
        <v>69.151197866149374</v>
      </c>
      <c r="P55" s="123">
        <f t="shared" ca="1" si="33"/>
        <v>89.876942956192877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427950</v>
      </c>
      <c r="N56" s="498">
        <f t="shared" ca="1" si="35"/>
        <v>379769.31</v>
      </c>
      <c r="O56" s="498">
        <f t="shared" ca="1" si="32"/>
        <v>66.556135646687693</v>
      </c>
      <c r="P56" s="498">
        <f t="shared" ca="1" si="33"/>
        <v>88.741514195583591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IFERROR(__xludf.DUMMYFUNCTION("IMPORTRANGE(""https://docs.google.com/spreadsheets/d/1MeEWN-I1oV_STSDYn1IFDPWt_1FKiwhDph83XaGc0o0/edit?usp=sharing"",""งบพรบ!AB84"")"),427950)</f>
        <v>427950</v>
      </c>
      <c r="N58" s="93">
        <f ca="1">IFERROR(__xludf.DUMMYFUNCTION("IMPORTRANGE(""https://docs.google.com/spreadsheets/d/1MeEWN-I1oV_STSDYn1IFDPWt_1FKiwhDph83XaGc0o0/edit?usp=sharing"",""งบพรบ!AD84"")"),379769.31)</f>
        <v>379769.31</v>
      </c>
      <c r="O58" s="93">
        <f t="shared" ca="1" si="32"/>
        <v>66.556135646687693</v>
      </c>
      <c r="P58" s="93">
        <f t="shared" ca="1" si="33"/>
        <v>88.741514195583591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171040</v>
      </c>
      <c r="N88" s="155">
        <f t="shared" ca="1" si="49"/>
        <v>113719.59</v>
      </c>
      <c r="O88" s="155">
        <f t="shared" ref="O88:O96" ca="1" si="50">IF(L88&gt;0,N88*100/L88,0)</f>
        <v>46.351834189288333</v>
      </c>
      <c r="P88" s="155">
        <f t="shared" ref="P88:P96" ca="1" si="51">IF(M88&gt;0,N88*100/M88,0)</f>
        <v>66.487131665107583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171040</v>
      </c>
      <c r="N90" s="93">
        <f t="shared" ca="1" si="52"/>
        <v>113719.59</v>
      </c>
      <c r="O90" s="93">
        <f t="shared" ca="1" si="50"/>
        <v>46.351834189288333</v>
      </c>
      <c r="P90" s="93">
        <f t="shared" ca="1" si="51"/>
        <v>66.487131665107583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171040</v>
      </c>
      <c r="N91" s="498">
        <f t="shared" ca="1" si="53"/>
        <v>113719.59</v>
      </c>
      <c r="O91" s="498">
        <f t="shared" ca="1" si="50"/>
        <v>46.351834189288333</v>
      </c>
      <c r="P91" s="498">
        <f t="shared" ca="1" si="51"/>
        <v>66.487131665107583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IFERROR(__xludf.DUMMYFUNCTION("IMPORTRANGE(""https://docs.google.com/spreadsheets/d/1MeEWN-I1oV_STSDYn1IFDPWt_1FKiwhDph83XaGc0o0/edit?usp=sharing"",""งบพรบ!AV84"")"),171040)</f>
        <v>171040</v>
      </c>
      <c r="N93" s="93">
        <f ca="1">IFERROR(__xludf.DUMMYFUNCTION("IMPORTRANGE(""https://docs.google.com/spreadsheets/d/1MeEWN-I1oV_STSDYn1IFDPWt_1FKiwhDph83XaGc0o0/edit?usp=sharing"",""งบพรบ!AX84"")"),113719.59)</f>
        <v>113719.59</v>
      </c>
      <c r="O93" s="93">
        <f t="shared" ca="1" si="50"/>
        <v>46.351834189288333</v>
      </c>
      <c r="P93" s="93">
        <f t="shared" ca="1" si="51"/>
        <v>66.487131665107583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20500</v>
      </c>
      <c r="N181" s="155">
        <f t="shared" ca="1" si="92"/>
        <v>15500</v>
      </c>
      <c r="O181" s="155">
        <f t="shared" ref="O181:O189" ca="1" si="93">IF(L181&gt;0,N181*100/L181,0)</f>
        <v>60.077519379844958</v>
      </c>
      <c r="P181" s="155">
        <f t="shared" ref="P181:P189" ca="1" si="94">IF(M181&gt;0,N181*100/M181,0)</f>
        <v>75.609756097560975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20500</v>
      </c>
      <c r="N183" s="93">
        <f t="shared" ca="1" si="95"/>
        <v>15500</v>
      </c>
      <c r="O183" s="93">
        <f t="shared" ca="1" si="93"/>
        <v>60.077519379844958</v>
      </c>
      <c r="P183" s="93">
        <f t="shared" ca="1" si="94"/>
        <v>75.609756097560975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20500</v>
      </c>
      <c r="N184" s="498">
        <f t="shared" ca="1" si="96"/>
        <v>15500</v>
      </c>
      <c r="O184" s="498">
        <f t="shared" ca="1" si="93"/>
        <v>60.077519379844958</v>
      </c>
      <c r="P184" s="498">
        <f t="shared" ca="1" si="94"/>
        <v>75.609756097560975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IFERROR(__xludf.DUMMYFUNCTION("IMPORTRANGE(""https://docs.google.com/spreadsheets/d/1MeEWN-I1oV_STSDYn1IFDPWt_1FKiwhDph83XaGc0o0/edit?usp=sharing"",""งบพรบ!CT84"")"),20500)</f>
        <v>20500</v>
      </c>
      <c r="N186" s="93">
        <f ca="1">IFERROR(__xludf.DUMMYFUNCTION("IMPORTRANGE(""https://docs.google.com/spreadsheets/d/1MeEWN-I1oV_STSDYn1IFDPWt_1FKiwhDph83XaGc0o0/edit?usp=sharing"",""งบพรบ!CV84"")"),15500)</f>
        <v>15500</v>
      </c>
      <c r="O186" s="93">
        <f t="shared" ca="1" si="93"/>
        <v>60.077519379844958</v>
      </c>
      <c r="P186" s="93">
        <f t="shared" ca="1" si="94"/>
        <v>75.609756097560975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2500</v>
      </c>
      <c r="O191" s="155">
        <f ca="1">IF(L191&gt;0,N191*100/L191,0)</f>
        <v>41.666666666666664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122200</v>
      </c>
      <c r="N261" s="155">
        <f t="shared" ca="1" si="116"/>
        <v>102411.81</v>
      </c>
      <c r="O261" s="155">
        <f t="shared" ref="O261:O269" ca="1" si="117">IF(L261&gt;0,N261*100/L261,0)</f>
        <v>62.370164433617539</v>
      </c>
      <c r="P261" s="155">
        <f t="shared" ref="P261:P269" ca="1" si="118">IF(M261&gt;0,N261*100/M261,0)</f>
        <v>83.806718494271692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122200</v>
      </c>
      <c r="N263" s="93">
        <f t="shared" ca="1" si="119"/>
        <v>102411.81</v>
      </c>
      <c r="O263" s="93">
        <f t="shared" ca="1" si="117"/>
        <v>62.370164433617539</v>
      </c>
      <c r="P263" s="93">
        <f t="shared" ca="1" si="118"/>
        <v>83.806718494271692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122200</v>
      </c>
      <c r="N264" s="498">
        <f t="shared" ca="1" si="120"/>
        <v>102411.81</v>
      </c>
      <c r="O264" s="498">
        <f t="shared" ca="1" si="117"/>
        <v>62.370164433617539</v>
      </c>
      <c r="P264" s="498">
        <f t="shared" ca="1" si="118"/>
        <v>83.806718494271692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IFERROR(__xludf.DUMMYFUNCTION("IMPORTRANGE(""https://docs.google.com/spreadsheets/d/1MeEWN-I1oV_STSDYn1IFDPWt_1FKiwhDph83XaGc0o0/edit?usp=sharing"",""งบพรบ!DD84"")"),122200)</f>
        <v>122200</v>
      </c>
      <c r="N266" s="93">
        <f ca="1">IFERROR(__xludf.DUMMYFUNCTION("IMPORTRANGE(""https://docs.google.com/spreadsheets/d/1MeEWN-I1oV_STSDYn1IFDPWt_1FKiwhDph83XaGc0o0/edit?usp=sharing"",""งบพรบ!DF84"")"),102411.81)</f>
        <v>102411.81</v>
      </c>
      <c r="O266" s="93">
        <f t="shared" ca="1" si="117"/>
        <v>62.370164433617539</v>
      </c>
      <c r="P266" s="93">
        <f t="shared" ca="1" si="118"/>
        <v>83.806718494271692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199</v>
      </c>
      <c r="K327" s="446">
        <f ca="1">IF(I327&gt;0,J327*100/I327,0)</f>
        <v>99.5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85300</v>
      </c>
      <c r="O328" s="155">
        <f t="shared" ref="O328:O336" ca="1" si="150">IF(L328&gt;0,N328*100/L328,0)</f>
        <v>54.331210191082803</v>
      </c>
      <c r="P328" s="155">
        <f t="shared" ref="P328:P336" ca="1" si="151">IF(M328&gt;0,N328*100/M328,0)</f>
        <v>70.935550935550935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85300</v>
      </c>
      <c r="O330" s="93">
        <f t="shared" ca="1" si="150"/>
        <v>54.331210191082803</v>
      </c>
      <c r="P330" s="93">
        <f t="shared" ca="1" si="151"/>
        <v>70.935550935550935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85300</v>
      </c>
      <c r="O331" s="498">
        <f t="shared" ca="1" si="150"/>
        <v>54.331210191082803</v>
      </c>
      <c r="P331" s="498">
        <f t="shared" ca="1" si="151"/>
        <v>70.935550935550935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IFERROR(__xludf.DUMMYFUNCTION("IMPORTRANGE(""https://docs.google.com/spreadsheets/d/1MeEWN-I1oV_STSDYn1IFDPWt_1FKiwhDph83XaGc0o0/edit?usp=sharing"",""งบพรบ!ER84"")"),120250)</f>
        <v>120250</v>
      </c>
      <c r="N333" s="93">
        <f ca="1">IFERROR(__xludf.DUMMYFUNCTION("IMPORTRANGE(""https://docs.google.com/spreadsheets/d/1MeEWN-I1oV_STSDYn1IFDPWt_1FKiwhDph83XaGc0o0/edit?usp=sharing"",""งบพรบ!ET84"")"),85300)</f>
        <v>85300</v>
      </c>
      <c r="O333" s="93">
        <f t="shared" ca="1" si="150"/>
        <v>54.331210191082803</v>
      </c>
      <c r="P333" s="93">
        <f t="shared" ca="1" si="151"/>
        <v>70.935550935550935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IFERROR(__xludf.DUMMYFUNCTION("IMPORTRANGE(""https://docs.google.com/spreadsheets/d/1kVcqe37tkHyjCSG3S0O1AXqVkqjo8mSIZil3BcpIysc/edit?usp=sharing"",""ศูนย์!D84"")"),189)</f>
        <v>189</v>
      </c>
      <c r="K338" s="498">
        <f ca="1">IF(I338&gt;0,J338*100/I338,0)</f>
        <v>94.5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IFERROR(__xludf.DUMMYFUNCTION("IMPORTRANGE(""https://docs.google.com/spreadsheets/d/1kVcqe37tkHyjCSG3S0O1AXqVkqjo8mSIZil3BcpIysc/edit?usp=sharing"",""ศูนย์!F84"")"),10)</f>
        <v>10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536070</v>
      </c>
      <c r="N345" s="155">
        <f t="shared" ca="1" si="155"/>
        <v>456589.4</v>
      </c>
      <c r="O345" s="155">
        <f t="shared" ref="O345:O353" ca="1" si="156">IF(L345&gt;0,N345*100/L345,0)</f>
        <v>67.859017611651922</v>
      </c>
      <c r="P345" s="155">
        <f t="shared" ref="P345:P353" ca="1" si="157">IF(M345&gt;0,N345*100/M345,0)</f>
        <v>85.173466151808526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536070</v>
      </c>
      <c r="N347" s="93">
        <f t="shared" ca="1" si="158"/>
        <v>456589.4</v>
      </c>
      <c r="O347" s="93">
        <f t="shared" ca="1" si="156"/>
        <v>67.859017611651922</v>
      </c>
      <c r="P347" s="93">
        <f t="shared" ca="1" si="157"/>
        <v>85.173466151808526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422270</v>
      </c>
      <c r="N348" s="498">
        <f t="shared" ca="1" si="159"/>
        <v>342789.4</v>
      </c>
      <c r="O348" s="498">
        <f t="shared" ca="1" si="156"/>
        <v>61.316411769966905</v>
      </c>
      <c r="P348" s="498">
        <f t="shared" ca="1" si="157"/>
        <v>81.177777251521533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IFERROR(__xludf.DUMMYFUNCTION("IMPORTRANGE(""https://docs.google.com/spreadsheets/d/1MeEWN-I1oV_STSDYn1IFDPWt_1FKiwhDph83XaGc0o0/edit?usp=sharing"",""งบพรบ!FB84"")"),422270)</f>
        <v>422270</v>
      </c>
      <c r="N350" s="93">
        <f ca="1">IFERROR(__xludf.DUMMYFUNCTION("IMPORTRANGE(""https://docs.google.com/spreadsheets/d/1MeEWN-I1oV_STSDYn1IFDPWt_1FKiwhDph83XaGc0o0/edit?usp=sharing"",""งบพรบ!FD84"")"),342789.4)</f>
        <v>342789.4</v>
      </c>
      <c r="O350" s="93">
        <f t="shared" ca="1" si="156"/>
        <v>61.316411769966905</v>
      </c>
      <c r="P350" s="93">
        <f t="shared" ca="1" si="157"/>
        <v>81.177777251521533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26</v>
      </c>
      <c r="K355" s="466">
        <f ca="1">IF(I355&gt;0,J355*100/I355,0)</f>
        <v>48.148148148148145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IFERROR(__xludf.DUMMYFUNCTION("IMPORTRANGE(""https://docs.google.com/spreadsheets/d/1XWAQStnk-4SwqDmLtmXYiTMKHgktTP8We1SCoS47DrQ/edit?usp=sharing"",""จัดที่ดิน!X84"")"),584.23)</f>
        <v>584.23</v>
      </c>
      <c r="K359" s="498">
        <f t="shared" ca="1" si="161"/>
        <v>132.77954545454546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IFERROR(__xludf.DUMMYFUNCTION("IMPORTRANGE(""https://docs.google.com/spreadsheets/d/1XWAQStnk-4SwqDmLtmXYiTMKHgktTP8We1SCoS47DrQ/edit?usp=sharing"",""จัดที่ดิน!Y84"")"),58)</f>
        <v>58</v>
      </c>
      <c r="K360" s="498">
        <f t="shared" ca="1" si="161"/>
        <v>107.4074074074074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IFERROR(__xludf.DUMMYFUNCTION("IMPORTRANGE(""https://docs.google.com/spreadsheets/d/1XWAQStnk-4SwqDmLtmXYiTMKHgktTP8We1SCoS47DrQ/edit?usp=sharing"",""จัดที่ดิน!Z84"")"),423.039999999999)</f>
        <v>423.039999999999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IFERROR(__xludf.DUMMYFUNCTION("IMPORTRANGE(""https://docs.google.com/spreadsheets/d/1XWAQStnk-4SwqDmLtmXYiTMKHgktTP8We1SCoS47DrQ/edit?usp=sharing"",""จัดที่ดิน!AA84"")"),26)</f>
        <v>26</v>
      </c>
      <c r="K362" s="498">
        <f t="shared" ca="1" si="161"/>
        <v>48.148148148148145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IFERROR(__xludf.DUMMYFUNCTION("IMPORTRANGE(""https://docs.google.com/spreadsheets/d/1XWAQStnk-4SwqDmLtmXYiTMKHgktTP8We1SCoS47DrQ/edit?usp=sharing"",""จัดที่ดิน!AB84"")"),138.2)</f>
        <v>138.19999999999999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48</v>
      </c>
      <c r="K364" s="480">
        <f t="shared" ca="1" si="161"/>
        <v>64.86486486486487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12</v>
      </c>
      <c r="K365" s="492">
        <f t="shared" ca="1" si="161"/>
        <v>35.294117647058826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IFERROR(__xludf.DUMMYFUNCTION("IMPORTRANGE(""https://docs.google.com/spreadsheets/d/1XWAQStnk-4SwqDmLtmXYiTMKHgktTP8We1SCoS47DrQ/edit?usp=sharing"",""จัดที่ดิน!E84"")"),40)</f>
        <v>40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IFERROR(__xludf.DUMMYFUNCTION("IMPORTRANGE(""https://docs.google.com/spreadsheets/d/1XWAQStnk-4SwqDmLtmXYiTMKHgktTP8We1SCoS47DrQ/edit?usp=sharing"",""จัดที่ดิน!F84"")"),375.31)</f>
        <v>375.31</v>
      </c>
      <c r="K369" s="498">
        <f t="shared" ca="1" si="163"/>
        <v>110.38529411764706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IFERROR(__xludf.DUMMYFUNCTION("IMPORTRANGE(""https://docs.google.com/spreadsheets/d/1XWAQStnk-4SwqDmLtmXYiTMKHgktTP8We1SCoS47DrQ/edit?usp=sharing"",""จัดที่ดิน!G84"")"),39)</f>
        <v>39</v>
      </c>
      <c r="K370" s="498">
        <f t="shared" ca="1" si="163"/>
        <v>114.70588235294117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IFERROR(__xludf.DUMMYFUNCTION("IMPORTRANGE(""https://docs.google.com/spreadsheets/d/1XWAQStnk-4SwqDmLtmXYiTMKHgktTP8We1SCoS47DrQ/edit?usp=sharing"",""จัดที่ดิน!H84"")"),214.12)</f>
        <v>214.12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IFERROR(__xludf.DUMMYFUNCTION("IMPORTRANGE(""https://docs.google.com/spreadsheets/d/1XWAQStnk-4SwqDmLtmXYiTMKHgktTP8We1SCoS47DrQ/edit?usp=sharing"",""จัดที่ดิน!I84"")"),12)</f>
        <v>12</v>
      </c>
      <c r="K372" s="498">
        <f t="shared" ca="1" si="163"/>
        <v>35.294117647058826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IFERROR(__xludf.DUMMYFUNCTION("IMPORTRANGE(""https://docs.google.com/spreadsheets/d/1XWAQStnk-4SwqDmLtmXYiTMKHgktTP8We1SCoS47DrQ/edit?usp=sharing"",""จัดที่ดิน!J84"")"),24.92)</f>
        <v>24.92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36</v>
      </c>
      <c r="K374" s="492">
        <f t="shared" ca="1" si="163"/>
        <v>90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IFERROR(__xludf.DUMMYFUNCTION("IMPORTRANGE(""https://docs.google.com/spreadsheets/d/1XWAQStnk-4SwqDmLtmXYiTMKHgktTP8We1SCoS47DrQ/edit?usp=sharing"",""จัดที่ดิน!AH84"")"),19)</f>
        <v>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IFERROR(__xludf.DUMMYFUNCTION("IMPORTRANGE(""https://docs.google.com/spreadsheets/d/1XWAQStnk-4SwqDmLtmXYiTMKHgktTP8We1SCoS47DrQ/edit?usp=sharing"",""จัดที่ดิน!AI84"")"),208.92)</f>
        <v>208.92</v>
      </c>
      <c r="K378" s="498">
        <f t="shared" ca="1" si="164"/>
        <v>208.92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IFERROR(__xludf.DUMMYFUNCTION("IMPORTRANGE(""https://docs.google.com/spreadsheets/d/1XWAQStnk-4SwqDmLtmXYiTMKHgktTP8We1SCoS47DrQ/edit?usp=sharing"",""จัดที่ดิน!AJ84"")"),41)</f>
        <v>41</v>
      </c>
      <c r="K379" s="498">
        <f t="shared" ca="1" si="164"/>
        <v>102.5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IFERROR(__xludf.DUMMYFUNCTION("IMPORTRANGE(""https://docs.google.com/spreadsheets/d/1XWAQStnk-4SwqDmLtmXYiTMKHgktTP8We1SCoS47DrQ/edit?usp=sharing"",""จัดที่ดิน!AK84"")"),354.929999999999)</f>
        <v>354.92999999999898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IFERROR(__xludf.DUMMYFUNCTION("IMPORTRANGE(""https://docs.google.com/spreadsheets/d/1XWAQStnk-4SwqDmLtmXYiTMKHgktTP8We1SCoS47DrQ/edit?usp=sharing"",""จัดที่ดิน!AL84"")"),36)</f>
        <v>36</v>
      </c>
      <c r="K381" s="498">
        <f t="shared" ca="1" si="164"/>
        <v>90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487194.66000000003</v>
      </c>
      <c r="O414" s="553">
        <f ca="1">IF(L414&gt;0,N414*100/L414,0)</f>
        <v>61.338284599162762</v>
      </c>
      <c r="P414" s="553">
        <f ca="1">IF(M414&gt;0,N414*100/M414,0)</f>
        <v>61.338284599162762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523</v>
      </c>
      <c r="K543" s="687">
        <f t="shared" ca="1" si="234"/>
        <v>8.7065090727484602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177828</v>
      </c>
      <c r="O544" s="155">
        <f t="shared" ref="O544:O549" ca="1" si="237">IF(L544&gt;0,N544*100/L544,0)</f>
        <v>76.949506051571419</v>
      </c>
      <c r="P544" s="155">
        <f t="shared" ref="P544:P549" ca="1" si="238">IF(M544&gt;0,N544*100/M544,0)</f>
        <v>76.949506051571419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177828</v>
      </c>
      <c r="O546" s="93">
        <f t="shared" ca="1" si="237"/>
        <v>76.949506051571419</v>
      </c>
      <c r="P546" s="93">
        <f t="shared" ca="1" si="238"/>
        <v>76.949506051571419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177828</v>
      </c>
      <c r="O547" s="498">
        <f t="shared" ca="1" si="237"/>
        <v>76.949506051571419</v>
      </c>
      <c r="P547" s="498">
        <f t="shared" ca="1" si="238"/>
        <v>76.949506051571419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177828</v>
      </c>
      <c r="O549" s="93">
        <f t="shared" ca="1" si="237"/>
        <v>76.949506051571419</v>
      </c>
      <c r="P549" s="93">
        <f t="shared" ca="1" si="238"/>
        <v>76.949506051571419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86828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523</v>
      </c>
      <c r="K559" s="676">
        <f t="shared" ref="K559:K561" ca="1" si="246">IF(I559&gt;0,J559*100/I559,0)</f>
        <v>8.7065090727484602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523</v>
      </c>
      <c r="K576" s="412">
        <f t="shared" ref="K576:K577" ca="1" si="251">IF(I576&gt;0,J576*100/I576,0)</f>
        <v>8.7065090727484602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67</v>
      </c>
      <c r="K577" s="412">
        <f t="shared" ca="1" si="251"/>
        <v>8.1409477521263671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241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38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241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38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254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25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</v>
      </c>
      <c r="K592" s="676">
        <f t="shared" ref="K592:K594" ca="1" si="254">IF(I592&gt;0,J592*100/I592,0)</f>
        <v>99.166997223324074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137461.66</v>
      </c>
      <c r="O629" s="195">
        <f t="shared" ref="O629:O634" ca="1" si="264">IF(L629&gt;0,N629*100/L629,0)</f>
        <v>35.727062676248522</v>
      </c>
      <c r="P629" s="195">
        <f t="shared" ref="P629:P634" ca="1" si="265">IF(M629&gt;0,N629*100/M629,0)</f>
        <v>35.727062676248522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137461.66</v>
      </c>
      <c r="O631" s="93">
        <f t="shared" ca="1" si="264"/>
        <v>35.727062676248522</v>
      </c>
      <c r="P631" s="93">
        <f t="shared" ca="1" si="265"/>
        <v>35.727062676248522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137461.66</v>
      </c>
      <c r="O632" s="498">
        <f t="shared" ca="1" si="264"/>
        <v>35.727062676248522</v>
      </c>
      <c r="P632" s="498">
        <f t="shared" ca="1" si="265"/>
        <v>35.727062676248522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137461.66</v>
      </c>
      <c r="O634" s="93">
        <f t="shared" ca="1" si="264"/>
        <v>35.727062676248522</v>
      </c>
      <c r="P634" s="93">
        <f t="shared" ca="1" si="265"/>
        <v>35.727062676248522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90566.66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7020</v>
      </c>
      <c r="O655" s="195">
        <f t="shared" ref="O655:O660" ca="1" si="274">IF(L655&gt;0,N655*100/L655,0)</f>
        <v>74.680851063829792</v>
      </c>
      <c r="P655" s="195">
        <f t="shared" ref="P655:P660" ca="1" si="275">IF(M655&gt;0,N655*100/M655,0)</f>
        <v>74.680851063829792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7020</v>
      </c>
      <c r="O657" s="93">
        <f t="shared" ca="1" si="274"/>
        <v>74.680851063829792</v>
      </c>
      <c r="P657" s="93">
        <f t="shared" ca="1" si="275"/>
        <v>74.680851063829792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7020</v>
      </c>
      <c r="O658" s="498">
        <f t="shared" ca="1" si="274"/>
        <v>74.680851063829792</v>
      </c>
      <c r="P658" s="498">
        <f t="shared" ca="1" si="275"/>
        <v>74.680851063829792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7020</v>
      </c>
      <c r="O660" s="93">
        <f t="shared" ca="1" si="274"/>
        <v>74.680851063829792</v>
      </c>
      <c r="P660" s="93">
        <f t="shared" ca="1" si="275"/>
        <v>74.680851063829792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7020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IFERROR(__xludf.DUMMYFUNCTION("IMPORTRANGE(""https://docs.google.com/spreadsheets/d/19vJNZY_5yjcGF2XGBMNZRCAIB0Kwfpjp8YEOfu-bneM/edit?usp=sharing"",""งานกองทุน!F84"")"),354346.69)</f>
        <v>354346.69</v>
      </c>
      <c r="K821" s="498">
        <f t="shared" ref="K821:K828" ca="1" si="335">IF(I821&gt;0,J821*100/I821,0)</f>
        <v>47.655969452446691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IFERROR(__xludf.DUMMYFUNCTION("IMPORTRANGE(""https://docs.google.com/spreadsheets/d/19vJNZY_5yjcGF2XGBMNZRCAIB0Kwfpjp8YEOfu-bneM/edit?usp=sharing"",""งานกองทุน!E84"")"),37)</f>
        <v>37</v>
      </c>
      <c r="K822" s="498">
        <f t="shared" ca="1" si="335"/>
        <v>54.411764705882355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IFERROR(__xludf.DUMMYFUNCTION("IMPORTRANGE(""https://docs.google.com/spreadsheets/d/19vJNZY_5yjcGF2XGBMNZRCAIB0Kwfpjp8YEOfu-bneM/edit?usp=sharing"",""งานกองทุน!K84"")"),26751.11)</f>
        <v>26751.11</v>
      </c>
      <c r="K823" s="498">
        <f t="shared" ca="1" si="335"/>
        <v>74.553734290368467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IFERROR(__xludf.DUMMYFUNCTION("IMPORTRANGE(""https://docs.google.com/spreadsheets/d/19vJNZY_5yjcGF2XGBMNZRCAIB0Kwfpjp8YEOfu-bneM/edit?usp=sharing"",""งานกองทุน!J84"")"),2)</f>
        <v>2</v>
      </c>
      <c r="K824" s="498">
        <f t="shared" ca="1" si="335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IFERROR(__xludf.DUMMYFUNCTION("IMPORTRANGE(""https://docs.google.com/spreadsheets/d/19vJNZY_5yjcGF2XGBMNZRCAIB0Kwfpjp8YEOfu-bneM/edit?usp=sharing"",""งานกองทุน!P84"")"),30049.25)</f>
        <v>30049.25</v>
      </c>
      <c r="K825" s="498">
        <f t="shared" ca="1" si="335"/>
        <v>51.036551915064905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IFERROR(__xludf.DUMMYFUNCTION("IMPORTRANGE(""https://docs.google.com/spreadsheets/d/19vJNZY_5yjcGF2XGBMNZRCAIB0Kwfpjp8YEOfu-bneM/edit?usp=sharing"",""งานกองทุน!O84"")"),82)</f>
        <v>82</v>
      </c>
      <c r="K826" s="498">
        <f t="shared" ca="1" si="335"/>
        <v>55.033557046979865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C5B93-DBBF-4AA3-A1BB-32CB36DE8EF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350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3480101</v>
      </c>
      <c r="N8" s="22">
        <f t="shared" ca="1" si="0"/>
        <v>1936449.12</v>
      </c>
      <c r="O8" s="22">
        <f t="shared" ref="O8:O16" ca="1" si="1">IF(L8&gt;0,N8*100/L8,0)</f>
        <v>49.455126816850068</v>
      </c>
      <c r="P8" s="22">
        <f t="shared" ref="P8:P16" ca="1" si="2">IF(M8&gt;0,N8*100/M8,0)</f>
        <v>55.643474715245333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3480101</v>
      </c>
      <c r="N10" s="30">
        <f t="shared" ca="1" si="3"/>
        <v>1936449.12</v>
      </c>
      <c r="O10" s="30">
        <f t="shared" ca="1" si="1"/>
        <v>49.455126816850068</v>
      </c>
      <c r="P10" s="30">
        <f t="shared" ca="1" si="2"/>
        <v>55.643474715245333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3434101</v>
      </c>
      <c r="N11" s="498">
        <f t="shared" ca="1" si="4"/>
        <v>1890449.12</v>
      </c>
      <c r="O11" s="498">
        <f t="shared" ca="1" si="1"/>
        <v>48.854267969964603</v>
      </c>
      <c r="P11" s="498">
        <f t="shared" ca="1" si="2"/>
        <v>55.049316254821861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3434101</v>
      </c>
      <c r="N13" s="93">
        <f t="shared" ca="1" si="5"/>
        <v>1890449.12</v>
      </c>
      <c r="O13" s="93">
        <f t="shared" ca="1" si="1"/>
        <v>48.854267969964603</v>
      </c>
      <c r="P13" s="93">
        <f t="shared" ca="1" si="2"/>
        <v>55.049316254821861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1780123</v>
      </c>
      <c r="N18" s="22">
        <f t="shared" ca="1" si="8"/>
        <v>1477821.2700000003</v>
      </c>
      <c r="O18" s="22">
        <f t="shared" ref="O18:O26" ca="1" si="9">IF(L18&gt;0,N18*100/L18,0)</f>
        <v>66.701026363180929</v>
      </c>
      <c r="P18" s="22">
        <f t="shared" ref="P18:P26" ca="1" si="10">IF(M18&gt;0,N18*100/M18,0)</f>
        <v>83.017930221675712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1780123</v>
      </c>
      <c r="N20" s="30">
        <f t="shared" ca="1" si="11"/>
        <v>1477821.2700000003</v>
      </c>
      <c r="O20" s="30">
        <f t="shared" ca="1" si="9"/>
        <v>66.701026363180929</v>
      </c>
      <c r="P20" s="30">
        <f t="shared" ca="1" si="10"/>
        <v>83.017930221675712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1734123</v>
      </c>
      <c r="N21" s="498">
        <f t="shared" ca="1" si="12"/>
        <v>1431821.2700000003</v>
      </c>
      <c r="O21" s="498">
        <f t="shared" ca="1" si="9"/>
        <v>65.995016109034438</v>
      </c>
      <c r="P21" s="498">
        <f t="shared" ca="1" si="10"/>
        <v>82.567457441023521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1734123</v>
      </c>
      <c r="N23" s="93">
        <f t="shared" ca="1" si="13"/>
        <v>1431821.2700000003</v>
      </c>
      <c r="O23" s="93">
        <f t="shared" ca="1" si="9"/>
        <v>65.995016109034438</v>
      </c>
      <c r="P23" s="93">
        <f t="shared" ca="1" si="10"/>
        <v>82.567457441023521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458627.85</v>
      </c>
      <c r="O28" s="22">
        <f t="shared" ref="O28:O37" ca="1" si="17">IF(L28&gt;0,N28*100/L28,0)</f>
        <v>26.978457956514731</v>
      </c>
      <c r="P28" s="22">
        <f t="shared" ref="P28:P37" ca="1" si="18">IF(M28&gt;0,N28*100/M28,0)</f>
        <v>26.978457956514731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458627.85</v>
      </c>
      <c r="O30" s="30">
        <f t="shared" ca="1" si="17"/>
        <v>26.978457956514731</v>
      </c>
      <c r="P30" s="30">
        <f t="shared" ca="1" si="18"/>
        <v>26.978457956514731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458627.85</v>
      </c>
      <c r="O31" s="498">
        <f t="shared" ca="1" si="17"/>
        <v>26.978457956514731</v>
      </c>
      <c r="P31" s="498">
        <f t="shared" ca="1" si="18"/>
        <v>26.978457956514731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458627.85</v>
      </c>
      <c r="O33" s="93">
        <f t="shared" ca="1" si="17"/>
        <v>26.978457956514731</v>
      </c>
      <c r="P33" s="93">
        <f t="shared" ca="1" si="18"/>
        <v>26.978457956514731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2215590</v>
      </c>
      <c r="M37" s="837">
        <f t="shared" ca="1" si="24"/>
        <v>1780123</v>
      </c>
      <c r="N37" s="837">
        <f t="shared" ca="1" si="24"/>
        <v>1477821.2700000003</v>
      </c>
      <c r="O37" s="876">
        <f t="shared" ca="1" si="17"/>
        <v>66.701026363180929</v>
      </c>
      <c r="P37" s="877">
        <f t="shared" ca="1" si="18"/>
        <v>83.017930221675712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213398</v>
      </c>
      <c r="N41" s="85">
        <f t="shared" ca="1" si="25"/>
        <v>179994</v>
      </c>
      <c r="O41" s="85">
        <f t="shared" ref="O41:O49" ca="1" si="26">IF(L41&gt;0,N41*100/L41,0)</f>
        <v>92.972107438016522</v>
      </c>
      <c r="P41" s="85">
        <f t="shared" ref="P41:P49" ca="1" si="27">IF(M41&gt;0,N41*100/M41,0)</f>
        <v>84.346619930833469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213398</v>
      </c>
      <c r="N43" s="92">
        <f t="shared" ca="1" si="28"/>
        <v>179994</v>
      </c>
      <c r="O43" s="92">
        <f t="shared" ca="1" si="26"/>
        <v>92.972107438016522</v>
      </c>
      <c r="P43" s="92">
        <f t="shared" ca="1" si="27"/>
        <v>84.346619930833469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213398</v>
      </c>
      <c r="N44" s="498">
        <f t="shared" ca="1" si="29"/>
        <v>179994</v>
      </c>
      <c r="O44" s="498">
        <f t="shared" ca="1" si="26"/>
        <v>92.972107438016522</v>
      </c>
      <c r="P44" s="498">
        <f t="shared" ca="1" si="27"/>
        <v>84.346619930833469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IFERROR(__xludf.DUMMYFUNCTION("IMPORTRANGE(""https://docs.google.com/spreadsheets/d/1MeEWN-I1oV_STSDYn1IFDPWt_1FKiwhDph83XaGc0o0/edit?usp=sharing"",""งบพรบ!R85"")"),213398)</f>
        <v>213398</v>
      </c>
      <c r="N46" s="93">
        <f ca="1">IFERROR(__xludf.DUMMYFUNCTION("IMPORTRANGE(""https://docs.google.com/spreadsheets/d/1MeEWN-I1oV_STSDYn1IFDPWt_1FKiwhDph83XaGc0o0/edit?usp=sharing"",""งบพรบ!T85"")"),179994)</f>
        <v>179994</v>
      </c>
      <c r="O46" s="93">
        <f t="shared" ca="1" si="26"/>
        <v>92.972107438016522</v>
      </c>
      <c r="P46" s="93">
        <f t="shared" ca="1" si="27"/>
        <v>84.346619930833469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493175</v>
      </c>
      <c r="N53" s="116">
        <f t="shared" ca="1" si="31"/>
        <v>471346.28</v>
      </c>
      <c r="O53" s="116">
        <f t="shared" ref="O53:O61" ca="1" si="32">IF(L53&gt;0,N53*100/L53,0)</f>
        <v>73.544434389140278</v>
      </c>
      <c r="P53" s="116">
        <f t="shared" ref="P53:P61" ca="1" si="33">IF(M53&gt;0,N53*100/M53,0)</f>
        <v>95.573838900998638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493175</v>
      </c>
      <c r="N55" s="123">
        <f t="shared" ca="1" si="34"/>
        <v>471346.28</v>
      </c>
      <c r="O55" s="123">
        <f t="shared" ca="1" si="32"/>
        <v>73.544434389140278</v>
      </c>
      <c r="P55" s="123">
        <f t="shared" ca="1" si="33"/>
        <v>95.573838900998638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493175</v>
      </c>
      <c r="N56" s="498">
        <f t="shared" ca="1" si="35"/>
        <v>471346.28</v>
      </c>
      <c r="O56" s="498">
        <f t="shared" ca="1" si="32"/>
        <v>73.544434389140278</v>
      </c>
      <c r="P56" s="498">
        <f t="shared" ca="1" si="33"/>
        <v>95.573838900998638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IFERROR(__xludf.DUMMYFUNCTION("IMPORTRANGE(""https://docs.google.com/spreadsheets/d/1MeEWN-I1oV_STSDYn1IFDPWt_1FKiwhDph83XaGc0o0/edit?usp=sharing"",""งบพรบ!AB85"")"),493175)</f>
        <v>493175</v>
      </c>
      <c r="N58" s="93">
        <f ca="1">IFERROR(__xludf.DUMMYFUNCTION("IMPORTRANGE(""https://docs.google.com/spreadsheets/d/1MeEWN-I1oV_STSDYn1IFDPWt_1FKiwhDph83XaGc0o0/edit?usp=sharing"",""งบพรบ!AD85"")"),471346.28)</f>
        <v>471346.28</v>
      </c>
      <c r="O58" s="93">
        <f t="shared" ca="1" si="32"/>
        <v>73.544434389140278</v>
      </c>
      <c r="P58" s="93">
        <f t="shared" ca="1" si="33"/>
        <v>95.573838900998638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296890</v>
      </c>
      <c r="N88" s="155">
        <f t="shared" ca="1" si="49"/>
        <v>239538.04</v>
      </c>
      <c r="O88" s="155">
        <f t="shared" ref="O88:O96" ca="1" si="50">IF(L88&gt;0,N88*100/L88,0)</f>
        <v>63.683213697027703</v>
      </c>
      <c r="P88" s="155">
        <f t="shared" ref="P88:P96" ca="1" si="51">IF(M88&gt;0,N88*100/M88,0)</f>
        <v>80.682421098723438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296890</v>
      </c>
      <c r="N90" s="93">
        <f t="shared" ca="1" si="52"/>
        <v>239538.04</v>
      </c>
      <c r="O90" s="93">
        <f t="shared" ca="1" si="50"/>
        <v>63.683213697027703</v>
      </c>
      <c r="P90" s="93">
        <f t="shared" ca="1" si="51"/>
        <v>80.682421098723438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296890</v>
      </c>
      <c r="N91" s="498">
        <f t="shared" ca="1" si="53"/>
        <v>239538.04</v>
      </c>
      <c r="O91" s="498">
        <f t="shared" ca="1" si="50"/>
        <v>63.683213697027703</v>
      </c>
      <c r="P91" s="498">
        <f t="shared" ca="1" si="51"/>
        <v>80.682421098723438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IFERROR(__xludf.DUMMYFUNCTION("IMPORTRANGE(""https://docs.google.com/spreadsheets/d/1MeEWN-I1oV_STSDYn1IFDPWt_1FKiwhDph83XaGc0o0/edit?usp=sharing"",""งบพรบ!AV85"")"),296890)</f>
        <v>296890</v>
      </c>
      <c r="N93" s="93">
        <f ca="1">IFERROR(__xludf.DUMMYFUNCTION("IMPORTRANGE(""https://docs.google.com/spreadsheets/d/1MeEWN-I1oV_STSDYn1IFDPWt_1FKiwhDph83XaGc0o0/edit?usp=sharing"",""งบพรบ!AX85"")"),239538.04)</f>
        <v>239538.04</v>
      </c>
      <c r="O93" s="93">
        <f t="shared" ca="1" si="50"/>
        <v>63.683213697027703</v>
      </c>
      <c r="P93" s="93">
        <f t="shared" ca="1" si="51"/>
        <v>80.682421098723438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33569</v>
      </c>
      <c r="O165" s="155">
        <f t="shared" ref="O165:O173" ca="1" si="85">IF(L165&gt;0,N165*100/L165,0)</f>
        <v>159.47268408551068</v>
      </c>
      <c r="P165" s="155">
        <f t="shared" ref="P165:P173" ca="1" si="86">IF(M165&gt;0,N165*100/M165,0)</f>
        <v>91.693526358918334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33569</v>
      </c>
      <c r="O167" s="93">
        <f t="shared" ca="1" si="85"/>
        <v>159.47268408551068</v>
      </c>
      <c r="P167" s="93">
        <f t="shared" ca="1" si="86"/>
        <v>91.693526358918334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33569</v>
      </c>
      <c r="O168" s="498">
        <f t="shared" ca="1" si="85"/>
        <v>159.47268408551068</v>
      </c>
      <c r="P168" s="498">
        <f t="shared" ca="1" si="86"/>
        <v>91.693526358918334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IFERROR(__xludf.DUMMYFUNCTION("IMPORTRANGE(""https://docs.google.com/spreadsheets/d/1MeEWN-I1oV_STSDYn1IFDPWt_1FKiwhDph83XaGc0o0/edit?usp=sharing"",""งบพรบ!CL85"")"),33569)</f>
        <v>33569</v>
      </c>
      <c r="O170" s="93">
        <f t="shared" ca="1" si="85"/>
        <v>159.47268408551068</v>
      </c>
      <c r="P170" s="93">
        <f t="shared" ca="1" si="86"/>
        <v>91.693526358918334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137500</v>
      </c>
      <c r="N181" s="155">
        <f t="shared" ca="1" si="92"/>
        <v>65412</v>
      </c>
      <c r="O181" s="155">
        <f t="shared" ref="O181:O189" ca="1" si="93">IF(L181&gt;0,N181*100/L181,0)</f>
        <v>35.920922570016472</v>
      </c>
      <c r="P181" s="155">
        <f t="shared" ref="P181:P189" ca="1" si="94">IF(M181&gt;0,N181*100/M181,0)</f>
        <v>47.572363636363633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137500</v>
      </c>
      <c r="N183" s="93">
        <f t="shared" ca="1" si="95"/>
        <v>65412</v>
      </c>
      <c r="O183" s="93">
        <f t="shared" ca="1" si="93"/>
        <v>35.920922570016472</v>
      </c>
      <c r="P183" s="93">
        <f t="shared" ca="1" si="94"/>
        <v>47.572363636363633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137500</v>
      </c>
      <c r="N184" s="498">
        <f t="shared" ca="1" si="96"/>
        <v>65412</v>
      </c>
      <c r="O184" s="498">
        <f t="shared" ca="1" si="93"/>
        <v>35.920922570016472</v>
      </c>
      <c r="P184" s="498">
        <f t="shared" ca="1" si="94"/>
        <v>47.572363636363633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IFERROR(__xludf.DUMMYFUNCTION("IMPORTRANGE(""https://docs.google.com/spreadsheets/d/1MeEWN-I1oV_STSDYn1IFDPWt_1FKiwhDph83XaGc0o0/edit?usp=sharing"",""งบพรบ!CT85"")"),137500)</f>
        <v>137500</v>
      </c>
      <c r="N186" s="93">
        <f ca="1">IFERROR(__xludf.DUMMYFUNCTION("IMPORTRANGE(""https://docs.google.com/spreadsheets/d/1MeEWN-I1oV_STSDYn1IFDPWt_1FKiwhDph83XaGc0o0/edit?usp=sharing"",""งบพรบ!CV85"")"),65412)</f>
        <v>65412</v>
      </c>
      <c r="O186" s="93">
        <f t="shared" ca="1" si="93"/>
        <v>35.920922570016472</v>
      </c>
      <c r="P186" s="93">
        <f t="shared" ca="1" si="94"/>
        <v>47.572363636363633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133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133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777</v>
      </c>
      <c r="K327" s="446">
        <f ca="1">IF(I327&gt;0,J327*100/I327,0)</f>
        <v>155.4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98079.360000000001</v>
      </c>
      <c r="O328" s="155">
        <f t="shared" ref="O328:O336" ca="1" si="150">IF(L328&gt;0,N328*100/L328,0)</f>
        <v>61.685132075471699</v>
      </c>
      <c r="P328" s="155">
        <f t="shared" ref="P328:P336" ca="1" si="151">IF(M328&gt;0,N328*100/M328,0)</f>
        <v>80.557995893223818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98079.360000000001</v>
      </c>
      <c r="O330" s="93">
        <f t="shared" ca="1" si="150"/>
        <v>61.685132075471699</v>
      </c>
      <c r="P330" s="93">
        <f t="shared" ca="1" si="151"/>
        <v>80.557995893223818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121750</v>
      </c>
      <c r="N331" s="498">
        <f t="shared" ca="1" si="153"/>
        <v>98079.360000000001</v>
      </c>
      <c r="O331" s="498">
        <f t="shared" ca="1" si="150"/>
        <v>61.685132075471699</v>
      </c>
      <c r="P331" s="498">
        <f t="shared" ca="1" si="151"/>
        <v>80.557995893223818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IFERROR(__xludf.DUMMYFUNCTION("IMPORTRANGE(""https://docs.google.com/spreadsheets/d/1MeEWN-I1oV_STSDYn1IFDPWt_1FKiwhDph83XaGc0o0/edit?usp=sharing"",""งบพรบ!ER85"")"),121750)</f>
        <v>121750</v>
      </c>
      <c r="N333" s="93">
        <f ca="1">IFERROR(__xludf.DUMMYFUNCTION("IMPORTRANGE(""https://docs.google.com/spreadsheets/d/1MeEWN-I1oV_STSDYn1IFDPWt_1FKiwhDph83XaGc0o0/edit?usp=sharing"",""งบพรบ!ET85"")"),98079.36)</f>
        <v>98079.360000000001</v>
      </c>
      <c r="O333" s="93">
        <f t="shared" ca="1" si="150"/>
        <v>61.685132075471699</v>
      </c>
      <c r="P333" s="93">
        <f t="shared" ca="1" si="151"/>
        <v>80.557995893223818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IFERROR(__xludf.DUMMYFUNCTION("IMPORTRANGE(""https://docs.google.com/spreadsheets/d/1kVcqe37tkHyjCSG3S0O1AXqVkqjo8mSIZil3BcpIysc/edit?usp=sharing"",""ศูนย์!D85"")"),704)</f>
        <v>704</v>
      </c>
      <c r="K338" s="498">
        <f ca="1">IF(I338&gt;0,J338*100/I338,0)</f>
        <v>140.80000000000001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480800</v>
      </c>
      <c r="N345" s="155">
        <f t="shared" ca="1" si="155"/>
        <v>389882.59</v>
      </c>
      <c r="O345" s="155">
        <f t="shared" ref="O345:O353" ca="1" si="156">IF(L345&gt;0,N345*100/L345,0)</f>
        <v>62.914731321607228</v>
      </c>
      <c r="P345" s="155">
        <f t="shared" ref="P345:P353" ca="1" si="157">IF(M345&gt;0,N345*100/M345,0)</f>
        <v>81.090388935108152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480800</v>
      </c>
      <c r="N347" s="93">
        <f t="shared" ca="1" si="158"/>
        <v>389882.59</v>
      </c>
      <c r="O347" s="93">
        <f t="shared" ca="1" si="156"/>
        <v>62.914731321607228</v>
      </c>
      <c r="P347" s="93">
        <f t="shared" ca="1" si="157"/>
        <v>81.090388935108152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434800</v>
      </c>
      <c r="N348" s="498">
        <f t="shared" ca="1" si="159"/>
        <v>343882.59</v>
      </c>
      <c r="O348" s="498">
        <f t="shared" ca="1" si="156"/>
        <v>59.941187031549589</v>
      </c>
      <c r="P348" s="498">
        <f t="shared" ca="1" si="157"/>
        <v>79.089832106715733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IFERROR(__xludf.DUMMYFUNCTION("IMPORTRANGE(""https://docs.google.com/spreadsheets/d/1MeEWN-I1oV_STSDYn1IFDPWt_1FKiwhDph83XaGc0o0/edit?usp=sharing"",""งบพรบ!FB85"")"),434800)</f>
        <v>434800</v>
      </c>
      <c r="N350" s="93">
        <f ca="1">IFERROR(__xludf.DUMMYFUNCTION("IMPORTRANGE(""https://docs.google.com/spreadsheets/d/1MeEWN-I1oV_STSDYn1IFDPWt_1FKiwhDph83XaGc0o0/edit?usp=sharing"",""งบพรบ!FD85"")"),343882.59)</f>
        <v>343882.59</v>
      </c>
      <c r="O350" s="93">
        <f t="shared" ca="1" si="156"/>
        <v>59.941187031549589</v>
      </c>
      <c r="P350" s="93">
        <f t="shared" ca="1" si="157"/>
        <v>79.089832106715733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36</v>
      </c>
      <c r="K355" s="466">
        <f ca="1">IF(I355&gt;0,J355*100/I355,0)</f>
        <v>60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IFERROR(__xludf.DUMMYFUNCTION("IMPORTRANGE(""https://docs.google.com/spreadsheets/d/1XWAQStnk-4SwqDmLtmXYiTMKHgktTP8We1SCoS47DrQ/edit?usp=sharing"",""จัดที่ดิน!W85"")"),70)</f>
        <v>70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IFERROR(__xludf.DUMMYFUNCTION("IMPORTRANGE(""https://docs.google.com/spreadsheets/d/1XWAQStnk-4SwqDmLtmXYiTMKHgktTP8We1SCoS47DrQ/edit?usp=sharing"",""จัดที่ดิน!X85"")"),378.45)</f>
        <v>378.45</v>
      </c>
      <c r="K359" s="498">
        <f t="shared" ca="1" si="161"/>
        <v>84.1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IFERROR(__xludf.DUMMYFUNCTION("IMPORTRANGE(""https://docs.google.com/spreadsheets/d/1XWAQStnk-4SwqDmLtmXYiTMKHgktTP8We1SCoS47DrQ/edit?usp=sharing"",""จัดที่ดิน!Y85"")"),53)</f>
        <v>53</v>
      </c>
      <c r="K360" s="498">
        <f t="shared" ca="1" si="161"/>
        <v>88.333333333333329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IFERROR(__xludf.DUMMYFUNCTION("IMPORTRANGE(""https://docs.google.com/spreadsheets/d/1XWAQStnk-4SwqDmLtmXYiTMKHgktTP8We1SCoS47DrQ/edit?usp=sharing"",""จัดที่ดิน!Z85"")"),255.94)</f>
        <v>255.94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IFERROR(__xludf.DUMMYFUNCTION("IMPORTRANGE(""https://docs.google.com/spreadsheets/d/1XWAQStnk-4SwqDmLtmXYiTMKHgktTP8We1SCoS47DrQ/edit?usp=sharing"",""จัดที่ดิน!AA85"")"),36)</f>
        <v>36</v>
      </c>
      <c r="K362" s="498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IFERROR(__xludf.DUMMYFUNCTION("IMPORTRANGE(""https://docs.google.com/spreadsheets/d/1XWAQStnk-4SwqDmLtmXYiTMKHgktTP8We1SCoS47DrQ/edit?usp=sharing"",""จัดที่ดิน!AB85"")"),187.69)</f>
        <v>187.69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98</v>
      </c>
      <c r="K364" s="480">
        <f t="shared" ca="1" si="161"/>
        <v>89.090909090909093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17</v>
      </c>
      <c r="K365" s="492">
        <f t="shared" ca="1" si="161"/>
        <v>56.666666666666664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IFERROR(__xludf.DUMMYFUNCTION("IMPORTRANGE(""https://docs.google.com/spreadsheets/d/1XWAQStnk-4SwqDmLtmXYiTMKHgktTP8We1SCoS47DrQ/edit?usp=sharing"",""จัดที่ดิน!E85"")"),50)</f>
        <v>50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IFERROR(__xludf.DUMMYFUNCTION("IMPORTRANGE(""https://docs.google.com/spreadsheets/d/1XWAQStnk-4SwqDmLtmXYiTMKHgktTP8We1SCoS47DrQ/edit?usp=sharing"",""จัดที่ดิน!F85"")"),303.3)</f>
        <v>303.3</v>
      </c>
      <c r="K369" s="498">
        <f t="shared" ca="1" si="163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IFERROR(__xludf.DUMMYFUNCTION("IMPORTRANGE(""https://docs.google.com/spreadsheets/d/1XWAQStnk-4SwqDmLtmXYiTMKHgktTP8We1SCoS47DrQ/edit?usp=sharing"",""จัดที่ดิน!G85"")"),35)</f>
        <v>35</v>
      </c>
      <c r="K370" s="498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IFERROR(__xludf.DUMMYFUNCTION("IMPORTRANGE(""https://docs.google.com/spreadsheets/d/1XWAQStnk-4SwqDmLtmXYiTMKHgktTP8We1SCoS47DrQ/edit?usp=sharing"",""จัดที่ดิน!H85"")"),190.66)</f>
        <v>190.66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IFERROR(__xludf.DUMMYFUNCTION("IMPORTRANGE(""https://docs.google.com/spreadsheets/d/1XWAQStnk-4SwqDmLtmXYiTMKHgktTP8We1SCoS47DrQ/edit?usp=sharing"",""จัดที่ดิน!I85"")"),17)</f>
        <v>17</v>
      </c>
      <c r="K372" s="498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IFERROR(__xludf.DUMMYFUNCTION("IMPORTRANGE(""https://docs.google.com/spreadsheets/d/1XWAQStnk-4SwqDmLtmXYiTMKHgktTP8We1SCoS47DrQ/edit?usp=sharing"",""จัดที่ดิน!J85"")"),113.42)</f>
        <v>113.42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81</v>
      </c>
      <c r="K374" s="492">
        <f t="shared" ca="1" si="163"/>
        <v>101.25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IFERROR(__xludf.DUMMYFUNCTION("IMPORTRANGE(""https://docs.google.com/spreadsheets/d/1XWAQStnk-4SwqDmLtmXYiTMKHgktTP8We1SCoS47DrQ/edit?usp=sharing"",""จัดที่ดิน!AI85"")"),75.15)</f>
        <v>75.150000000000006</v>
      </c>
      <c r="K378" s="498">
        <f t="shared" ca="1" si="164"/>
        <v>50.100000000000009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IFERROR(__xludf.DUMMYFUNCTION("IMPORTRANGE(""https://docs.google.com/spreadsheets/d/1XWAQStnk-4SwqDmLtmXYiTMKHgktTP8We1SCoS47DrQ/edit?usp=sharing"",""จัดที่ดิน!AJ85"")"),97)</f>
        <v>97</v>
      </c>
      <c r="K379" s="498">
        <f t="shared" ca="1" si="164"/>
        <v>121.25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IFERROR(__xludf.DUMMYFUNCTION("IMPORTRANGE(""https://docs.google.com/spreadsheets/d/1XWAQStnk-4SwqDmLtmXYiTMKHgktTP8We1SCoS47DrQ/edit?usp=sharing"",""จัดที่ดิน!AK85"")"),1248.16)</f>
        <v>1248.1600000000001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IFERROR(__xludf.DUMMYFUNCTION("IMPORTRANGE(""https://docs.google.com/spreadsheets/d/1XWAQStnk-4SwqDmLtmXYiTMKHgktTP8We1SCoS47DrQ/edit?usp=sharing"",""จัดที่ดิน!AL85"")"),81)</f>
        <v>81</v>
      </c>
      <c r="K381" s="498">
        <f t="shared" ca="1" si="164"/>
        <v>101.25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IFERROR(__xludf.DUMMYFUNCTION("IMPORTRANGE(""https://docs.google.com/spreadsheets/d/1XWAQStnk-4SwqDmLtmXYiTMKHgktTP8We1SCoS47DrQ/edit?usp=sharing"",""จัดที่ดิน!AM85"")"),888.24)</f>
        <v>888.24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458627.85</v>
      </c>
      <c r="O414" s="553">
        <f ca="1">IF(L414&gt;0,N414*100/L414,0)</f>
        <v>26.978457956514731</v>
      </c>
      <c r="P414" s="553">
        <f ca="1">IF(M414&gt;0,N414*100/M414,0)</f>
        <v>26.978457956514731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42003.18</v>
      </c>
      <c r="O419" s="155">
        <f t="shared" ref="O419:O424" ca="1" si="185">IF(L419&gt;0,N419*100/L419,0)</f>
        <v>63.105739182692311</v>
      </c>
      <c r="P419" s="155">
        <f t="shared" ref="P419:P424" ca="1" si="186">IF(M419&gt;0,N419*100/M419,0)</f>
        <v>63.105739182692311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42003.18</v>
      </c>
      <c r="O421" s="93">
        <f t="shared" ca="1" si="185"/>
        <v>63.105739182692311</v>
      </c>
      <c r="P421" s="93">
        <f t="shared" ca="1" si="186"/>
        <v>63.105739182692311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42003.18</v>
      </c>
      <c r="O422" s="498">
        <f t="shared" ca="1" si="185"/>
        <v>63.105739182692311</v>
      </c>
      <c r="P422" s="498">
        <f t="shared" ca="1" si="186"/>
        <v>63.105739182692311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42003.18</v>
      </c>
      <c r="O424" s="93">
        <f t="shared" ca="1" si="185"/>
        <v>63.105739182692311</v>
      </c>
      <c r="P424" s="93">
        <f t="shared" ca="1" si="186"/>
        <v>63.105739182692311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283994.71999999997</v>
      </c>
      <c r="O467" s="195">
        <f t="shared" ref="O467:O472" ca="1" si="207">IF(L467&gt;0,N467*100/L467,0)</f>
        <v>24.212872620870517</v>
      </c>
      <c r="P467" s="195">
        <f t="shared" ref="P467:P472" ca="1" si="208">IF(M467&gt;0,N467*100/M467,0)</f>
        <v>24.212872620870517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283994.71999999997</v>
      </c>
      <c r="O469" s="93">
        <f t="shared" ca="1" si="207"/>
        <v>24.212872620870517</v>
      </c>
      <c r="P469" s="93">
        <f t="shared" ca="1" si="208"/>
        <v>24.212872620870517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283994.71999999997</v>
      </c>
      <c r="O470" s="498">
        <f t="shared" ca="1" si="207"/>
        <v>24.212872620870517</v>
      </c>
      <c r="P470" s="498">
        <f t="shared" ca="1" si="208"/>
        <v>24.212872620870517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283994.71999999997</v>
      </c>
      <c r="O472" s="93">
        <f t="shared" ca="1" si="207"/>
        <v>24.212872620870517</v>
      </c>
      <c r="P472" s="93">
        <f t="shared" ca="1" si="208"/>
        <v>24.212872620870517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91000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31509.72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53162.95</v>
      </c>
      <c r="O629" s="195">
        <f t="shared" ref="O629:O634" ca="1" si="264">IF(L629&gt;0,N629*100/L629,0)</f>
        <v>32.406552880219444</v>
      </c>
      <c r="P629" s="195">
        <f t="shared" ref="P629:P634" ca="1" si="265">IF(M629&gt;0,N629*100/M629,0)</f>
        <v>32.406552880219444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53162.95</v>
      </c>
      <c r="O631" s="93">
        <f t="shared" ca="1" si="264"/>
        <v>32.406552880219444</v>
      </c>
      <c r="P631" s="93">
        <f t="shared" ca="1" si="265"/>
        <v>32.406552880219444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53162.95</v>
      </c>
      <c r="O632" s="498">
        <f t="shared" ca="1" si="264"/>
        <v>32.406552880219444</v>
      </c>
      <c r="P632" s="498">
        <f t="shared" ca="1" si="265"/>
        <v>32.406552880219444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53162.95</v>
      </c>
      <c r="O634" s="93">
        <f t="shared" ca="1" si="264"/>
        <v>32.406552880219444</v>
      </c>
      <c r="P634" s="93">
        <f t="shared" ca="1" si="265"/>
        <v>32.406552880219444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53162.95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IFERROR(__xludf.DUMMYFUNCTION("IMPORTRANGE(""https://docs.google.com/spreadsheets/d/1XWAQStnk-4SwqDmLtmXYiTMKHgktTP8We1SCoS47DrQ/edit?usp=sharing"",""จัดที่ดิน!AS85"")"),3)</f>
        <v>3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IFERROR(__xludf.DUMMYFUNCTION("IMPORTRANGE(""https://docs.google.com/spreadsheets/d/1XWAQStnk-4SwqDmLtmXYiTMKHgktTP8We1SCoS47DrQ/edit?usp=sharing"",""จัดที่ดิน!AW85"")"),1)</f>
        <v>1</v>
      </c>
      <c r="K649" s="163">
        <f t="shared" ca="1" si="271"/>
        <v>14.285714285714286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IFERROR(__xludf.DUMMYFUNCTION("IMPORTRANGE(""https://docs.google.com/spreadsheets/d/1XWAQStnk-4SwqDmLtmXYiTMKHgktTP8We1SCoS47DrQ/edit?usp=sharing"",""จัดที่ดิน!AX85"")"),2.04)</f>
        <v>2.04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IFERROR(__xludf.DUMMYFUNCTION("IMPORTRANGE(""https://docs.google.com/spreadsheets/d/19vJNZY_5yjcGF2XGBMNZRCAIB0Kwfpjp8YEOfu-bneM/edit?usp=sharing"",""งานกองทุน!F85"")"),835502.64)</f>
        <v>835502.64</v>
      </c>
      <c r="K821" s="498">
        <f t="shared" ref="K821:K828" ca="1" si="335">IF(I821&gt;0,J821*100/I821,0)</f>
        <v>68.57561872371943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IFERROR(__xludf.DUMMYFUNCTION("IMPORTRANGE(""https://docs.google.com/spreadsheets/d/19vJNZY_5yjcGF2XGBMNZRCAIB0Kwfpjp8YEOfu-bneM/edit?usp=sharing"",""งานกองทุน!E85"")"),82)</f>
        <v>82</v>
      </c>
      <c r="K822" s="498">
        <f t="shared" ca="1" si="335"/>
        <v>67.213114754098356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IFERROR(__xludf.DUMMYFUNCTION("IMPORTRANGE(""https://docs.google.com/spreadsheets/d/19vJNZY_5yjcGF2XGBMNZRCAIB0Kwfpjp8YEOfu-bneM/edit?usp=sharing"",""งานกองทุน!K85"")"),452764.52)</f>
        <v>452764.52</v>
      </c>
      <c r="K823" s="498">
        <f t="shared" ca="1" si="335"/>
        <v>22.117740493025288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IFERROR(__xludf.DUMMYFUNCTION("IMPORTRANGE(""https://docs.google.com/spreadsheets/d/19vJNZY_5yjcGF2XGBMNZRCAIB0Kwfpjp8YEOfu-bneM/edit?usp=sharing"",""งานกองทุน!J85"")"),55)</f>
        <v>55</v>
      </c>
      <c r="K824" s="498">
        <f t="shared" ca="1" si="335"/>
        <v>44.354838709677416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DD30-98CA-4111-98AB-1320AE4A980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351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4733616</v>
      </c>
      <c r="N8" s="22">
        <f t="shared" ca="1" si="0"/>
        <v>3567003.9000000004</v>
      </c>
      <c r="O8" s="22">
        <f t="shared" ref="O8:O16" ca="1" si="1">IF(L8&gt;0,N8*100/L8,0)</f>
        <v>67.748293806574381</v>
      </c>
      <c r="P8" s="22">
        <f t="shared" ref="P8:P16" ca="1" si="2">IF(M8&gt;0,N8*100/M8,0)</f>
        <v>75.354737266394238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4733616</v>
      </c>
      <c r="N10" s="30">
        <f t="shared" ca="1" si="3"/>
        <v>3567003.9000000004</v>
      </c>
      <c r="O10" s="30">
        <f t="shared" ca="1" si="1"/>
        <v>67.748293806574381</v>
      </c>
      <c r="P10" s="30">
        <f t="shared" ca="1" si="2"/>
        <v>75.354737266394238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4562916</v>
      </c>
      <c r="N11" s="498">
        <f t="shared" ca="1" si="4"/>
        <v>3396303.9000000004</v>
      </c>
      <c r="O11" s="498">
        <f t="shared" ca="1" si="1"/>
        <v>66.667620004228198</v>
      </c>
      <c r="P11" s="498">
        <f t="shared" ca="1" si="2"/>
        <v>74.432750898767381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4562916</v>
      </c>
      <c r="N13" s="93">
        <f t="shared" ca="1" si="5"/>
        <v>3396303.9000000004</v>
      </c>
      <c r="O13" s="93">
        <f t="shared" ca="1" si="1"/>
        <v>66.667620004228198</v>
      </c>
      <c r="P13" s="93">
        <f t="shared" ca="1" si="2"/>
        <v>74.432750898767381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2851263</v>
      </c>
      <c r="N18" s="22">
        <f t="shared" ca="1" si="8"/>
        <v>2548644.2000000002</v>
      </c>
      <c r="O18" s="22">
        <f t="shared" ref="O18:O26" ca="1" si="9">IF(L18&gt;0,N18*100/L18,0)</f>
        <v>75.342820739461928</v>
      </c>
      <c r="P18" s="22">
        <f t="shared" ref="P18:P26" ca="1" si="10">IF(M18&gt;0,N18*100/M18,0)</f>
        <v>89.386499947567103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2851263</v>
      </c>
      <c r="N20" s="30">
        <f t="shared" ca="1" si="11"/>
        <v>2548644.2000000002</v>
      </c>
      <c r="O20" s="30">
        <f t="shared" ca="1" si="9"/>
        <v>75.342820739461928</v>
      </c>
      <c r="P20" s="30">
        <f t="shared" ca="1" si="10"/>
        <v>89.386499947567103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2680563</v>
      </c>
      <c r="N21" s="498">
        <f t="shared" ca="1" si="12"/>
        <v>2377944.2000000002</v>
      </c>
      <c r="O21" s="498">
        <f t="shared" ca="1" si="9"/>
        <v>74.032440543830546</v>
      </c>
      <c r="P21" s="498">
        <f t="shared" ca="1" si="10"/>
        <v>88.710625342512017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2680563</v>
      </c>
      <c r="N23" s="93">
        <f t="shared" ca="1" si="13"/>
        <v>2377944.2000000002</v>
      </c>
      <c r="O23" s="93">
        <f t="shared" ca="1" si="9"/>
        <v>74.032440543830546</v>
      </c>
      <c r="P23" s="93">
        <f t="shared" ca="1" si="10"/>
        <v>88.710625342512017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1018359.7</v>
      </c>
      <c r="O28" s="22">
        <f t="shared" ref="O28:O37" ca="1" si="17">IF(L28&gt;0,N28*100/L28,0)</f>
        <v>54.100357371863829</v>
      </c>
      <c r="P28" s="22">
        <f t="shared" ref="P28:P37" ca="1" si="18">IF(M28&gt;0,N28*100/M28,0)</f>
        <v>54.100357371863829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1018359.7</v>
      </c>
      <c r="O30" s="30">
        <f t="shared" ca="1" si="17"/>
        <v>54.100357371863829</v>
      </c>
      <c r="P30" s="30">
        <f t="shared" ca="1" si="18"/>
        <v>54.100357371863829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1018359.7</v>
      </c>
      <c r="O31" s="498">
        <f t="shared" ca="1" si="17"/>
        <v>54.100357371863829</v>
      </c>
      <c r="P31" s="498">
        <f t="shared" ca="1" si="18"/>
        <v>54.100357371863829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1018359.7</v>
      </c>
      <c r="O33" s="93">
        <f t="shared" ca="1" si="17"/>
        <v>54.100357371863829</v>
      </c>
      <c r="P33" s="93">
        <f t="shared" ca="1" si="18"/>
        <v>54.100357371863829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3382730</v>
      </c>
      <c r="M37" s="837">
        <f t="shared" ca="1" si="24"/>
        <v>2851263</v>
      </c>
      <c r="N37" s="837">
        <f t="shared" ca="1" si="24"/>
        <v>2548644.2000000002</v>
      </c>
      <c r="O37" s="837">
        <f t="shared" ca="1" si="17"/>
        <v>75.342820739461928</v>
      </c>
      <c r="P37" s="837">
        <f t="shared" ca="1" si="18"/>
        <v>89.386499947567103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600868</v>
      </c>
      <c r="N41" s="85">
        <f t="shared" ca="1" si="25"/>
        <v>503237</v>
      </c>
      <c r="O41" s="85">
        <f t="shared" ref="O41:O49" ca="1" si="26">IF(L41&gt;0,N41*100/L41,0)</f>
        <v>85.178909952606631</v>
      </c>
      <c r="P41" s="85">
        <f t="shared" ref="P41:P49" ca="1" si="27">IF(M41&gt;0,N41*100/M41,0)</f>
        <v>83.751672580333789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600868</v>
      </c>
      <c r="N43" s="92">
        <f t="shared" ca="1" si="28"/>
        <v>503237</v>
      </c>
      <c r="O43" s="92">
        <f t="shared" ca="1" si="26"/>
        <v>85.178909952606631</v>
      </c>
      <c r="P43" s="92">
        <f t="shared" ca="1" si="27"/>
        <v>83.751672580333789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600868</v>
      </c>
      <c r="N44" s="498">
        <f t="shared" ca="1" si="29"/>
        <v>503237</v>
      </c>
      <c r="O44" s="498">
        <f t="shared" ca="1" si="26"/>
        <v>85.178909952606631</v>
      </c>
      <c r="P44" s="498">
        <f t="shared" ca="1" si="27"/>
        <v>83.751672580333789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IFERROR(__xludf.DUMMYFUNCTION("IMPORTRANGE(""https://docs.google.com/spreadsheets/d/1MeEWN-I1oV_STSDYn1IFDPWt_1FKiwhDph83XaGc0o0/edit?usp=sharing"",""งบพรบ!R86"")"),600868)</f>
        <v>600868</v>
      </c>
      <c r="N46" s="93">
        <f ca="1">IFERROR(__xludf.DUMMYFUNCTION("IMPORTRANGE(""https://docs.google.com/spreadsheets/d/1MeEWN-I1oV_STSDYn1IFDPWt_1FKiwhDph83XaGc0o0/edit?usp=sharing"",""งบพรบ!T86"")"),503237)</f>
        <v>503237</v>
      </c>
      <c r="O46" s="93">
        <f t="shared" ca="1" si="26"/>
        <v>85.178909952606631</v>
      </c>
      <c r="P46" s="93">
        <f t="shared" ca="1" si="27"/>
        <v>83.751672580333789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545500</v>
      </c>
      <c r="N53" s="116">
        <f t="shared" ca="1" si="31"/>
        <v>523784.03</v>
      </c>
      <c r="O53" s="116">
        <f t="shared" ref="O53:O61" ca="1" si="32">IF(L53&gt;0,N53*100/L53,0)</f>
        <v>74.11688552426773</v>
      </c>
      <c r="P53" s="116">
        <f t="shared" ref="P53:P61" ca="1" si="33">IF(M53&gt;0,N53*100/M53,0)</f>
        <v>96.019070577451885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545500</v>
      </c>
      <c r="N55" s="123">
        <f t="shared" ca="1" si="34"/>
        <v>523784.03</v>
      </c>
      <c r="O55" s="123">
        <f t="shared" ca="1" si="32"/>
        <v>74.11688552426773</v>
      </c>
      <c r="P55" s="123">
        <f t="shared" ca="1" si="33"/>
        <v>96.019070577451885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515600</v>
      </c>
      <c r="N56" s="498">
        <f t="shared" ca="1" si="35"/>
        <v>493884.03</v>
      </c>
      <c r="O56" s="498">
        <f t="shared" ca="1" si="32"/>
        <v>72.973408687943262</v>
      </c>
      <c r="P56" s="498">
        <f t="shared" ca="1" si="33"/>
        <v>95.788213731574871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IFERROR(__xludf.DUMMYFUNCTION("IMPORTRANGE(""https://docs.google.com/spreadsheets/d/1MeEWN-I1oV_STSDYn1IFDPWt_1FKiwhDph83XaGc0o0/edit?usp=sharing"",""งบพรบ!AB86"")"),515600)</f>
        <v>515600</v>
      </c>
      <c r="N58" s="93">
        <f ca="1">IFERROR(__xludf.DUMMYFUNCTION("IMPORTRANGE(""https://docs.google.com/spreadsheets/d/1MeEWN-I1oV_STSDYn1IFDPWt_1FKiwhDph83XaGc0o0/edit?usp=sharing"",""งบพรบ!AD86"")"),493884.03)</f>
        <v>493884.03</v>
      </c>
      <c r="O58" s="93">
        <f t="shared" ca="1" si="32"/>
        <v>72.973408687943262</v>
      </c>
      <c r="P58" s="93">
        <f t="shared" ca="1" si="33"/>
        <v>95.788213731574871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440850</v>
      </c>
      <c r="N132" s="155">
        <f t="shared" ca="1" si="69"/>
        <v>407989</v>
      </c>
      <c r="O132" s="155">
        <f t="shared" ref="O132:O140" ca="1" si="70">IF(L132&gt;0,N132*100/L132,0)</f>
        <v>75.059377615880635</v>
      </c>
      <c r="P132" s="155">
        <f t="shared" ref="P132:P140" ca="1" si="71">IF(M132&gt;0,N132*100/M132,0)</f>
        <v>92.545990699784511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440850</v>
      </c>
      <c r="N134" s="93">
        <f t="shared" ca="1" si="72"/>
        <v>407989</v>
      </c>
      <c r="O134" s="93">
        <f t="shared" ca="1" si="70"/>
        <v>75.059377615880635</v>
      </c>
      <c r="P134" s="93">
        <f t="shared" ca="1" si="71"/>
        <v>92.545990699784511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337850</v>
      </c>
      <c r="N135" s="498">
        <f t="shared" ca="1" si="73"/>
        <v>304989</v>
      </c>
      <c r="O135" s="498">
        <f t="shared" ca="1" si="70"/>
        <v>69.228359682672988</v>
      </c>
      <c r="P135" s="498">
        <f t="shared" ca="1" si="71"/>
        <v>90.273494154210454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IFERROR(__xludf.DUMMYFUNCTION("IMPORTRANGE(""https://docs.google.com/spreadsheets/d/1MeEWN-I1oV_STSDYn1IFDPWt_1FKiwhDph83XaGc0o0/edit?usp=sharing"",""งบพรบ!BP86"")"),337850)</f>
        <v>337850</v>
      </c>
      <c r="N137" s="93">
        <f ca="1">IFERROR(__xludf.DUMMYFUNCTION("IMPORTRANGE(""https://docs.google.com/spreadsheets/d/1MeEWN-I1oV_STSDYn1IFDPWt_1FKiwhDph83XaGc0o0/edit?usp=sharing"",""งบพรบ!BR86"")"),304989)</f>
        <v>304989</v>
      </c>
      <c r="O137" s="93">
        <f t="shared" ca="1" si="70"/>
        <v>69.228359682672988</v>
      </c>
      <c r="P137" s="93">
        <f t="shared" ca="1" si="71"/>
        <v>90.273494154210454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44625</v>
      </c>
      <c r="O165" s="155">
        <f t="shared" ref="O165:O173" ca="1" si="85">IF(L165&gt;0,N165*100/L165,0)</f>
        <v>185.43527945148557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44625</v>
      </c>
      <c r="O167" s="93">
        <f t="shared" ca="1" si="85"/>
        <v>185.43527945148557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44625</v>
      </c>
      <c r="O168" s="498">
        <f t="shared" ca="1" si="85"/>
        <v>185.43527945148557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IFERROR(__xludf.DUMMYFUNCTION("IMPORTRANGE(""https://docs.google.com/spreadsheets/d/1MeEWN-I1oV_STSDYn1IFDPWt_1FKiwhDph83XaGc0o0/edit?usp=sharing"",""งบพรบ!CL86"")"),44625)</f>
        <v>44625</v>
      </c>
      <c r="O170" s="93">
        <f t="shared" ca="1" si="85"/>
        <v>185.43527945148557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170500</v>
      </c>
      <c r="N181" s="155">
        <f t="shared" ca="1" si="92"/>
        <v>161000</v>
      </c>
      <c r="O181" s="155">
        <f t="shared" ref="O181:O189" ca="1" si="93">IF(L181&gt;0,N181*100/L181,0)</f>
        <v>91.269841269841265</v>
      </c>
      <c r="P181" s="155">
        <f t="shared" ref="P181:P189" ca="1" si="94">IF(M181&gt;0,N181*100/M181,0)</f>
        <v>94.428152492668616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170500</v>
      </c>
      <c r="N183" s="93">
        <f t="shared" ca="1" si="95"/>
        <v>161000</v>
      </c>
      <c r="O183" s="93">
        <f t="shared" ca="1" si="93"/>
        <v>91.269841269841265</v>
      </c>
      <c r="P183" s="93">
        <f t="shared" ca="1" si="94"/>
        <v>94.428152492668616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170500</v>
      </c>
      <c r="N184" s="498">
        <f t="shared" ca="1" si="96"/>
        <v>161000</v>
      </c>
      <c r="O184" s="498">
        <f t="shared" ca="1" si="93"/>
        <v>91.269841269841265</v>
      </c>
      <c r="P184" s="498">
        <f t="shared" ca="1" si="94"/>
        <v>94.428152492668616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IFERROR(__xludf.DUMMYFUNCTION("IMPORTRANGE(""https://docs.google.com/spreadsheets/d/1MeEWN-I1oV_STSDYn1IFDPWt_1FKiwhDph83XaGc0o0/edit?usp=sharing"",""งบพรบ!CT86"")"),170500)</f>
        <v>170500</v>
      </c>
      <c r="N186" s="93">
        <f ca="1">IFERROR(__xludf.DUMMYFUNCTION("IMPORTRANGE(""https://docs.google.com/spreadsheets/d/1MeEWN-I1oV_STSDYn1IFDPWt_1FKiwhDph83XaGc0o0/edit?usp=sharing"",""งบพรบ!CV86"")"),161000)</f>
        <v>161000</v>
      </c>
      <c r="O186" s="93">
        <f t="shared" ca="1" si="93"/>
        <v>91.269841269841265</v>
      </c>
      <c r="P186" s="93">
        <f t="shared" ca="1" si="94"/>
        <v>94.428152492668616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2980</v>
      </c>
      <c r="O191" s="155">
        <f ca="1">IF(L191&gt;0,N191*100/L191,0)</f>
        <v>49.666666666666664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45000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56500</v>
      </c>
      <c r="O209" s="155">
        <f ca="1">IF(L209&gt;0,N209*100/L209,0)</f>
        <v>57.653061224489797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218500</v>
      </c>
      <c r="N315" s="155">
        <f t="shared" ca="1" si="143"/>
        <v>179992</v>
      </c>
      <c r="O315" s="155">
        <f t="shared" ref="O315:O323" ca="1" si="144">IF(L315&gt;0,N315*100/L315,0)</f>
        <v>60.808108108108108</v>
      </c>
      <c r="P315" s="155">
        <f t="shared" ref="P315:P323" ca="1" si="145">IF(M315&gt;0,N315*100/M315,0)</f>
        <v>82.376201372997713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218500</v>
      </c>
      <c r="N317" s="93">
        <f t="shared" ca="1" si="146"/>
        <v>179992</v>
      </c>
      <c r="O317" s="93">
        <f t="shared" ca="1" si="144"/>
        <v>60.808108108108108</v>
      </c>
      <c r="P317" s="93">
        <f t="shared" ca="1" si="145"/>
        <v>82.376201372997713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218500</v>
      </c>
      <c r="N318" s="498">
        <f t="shared" ca="1" si="147"/>
        <v>179992</v>
      </c>
      <c r="O318" s="498">
        <f t="shared" ca="1" si="144"/>
        <v>60.808108108108108</v>
      </c>
      <c r="P318" s="498">
        <f t="shared" ca="1" si="145"/>
        <v>82.376201372997713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IFERROR(__xludf.DUMMYFUNCTION("IMPORTRANGE(""https://docs.google.com/spreadsheets/d/1MeEWN-I1oV_STSDYn1IFDPWt_1FKiwhDph83XaGc0o0/edit?usp=sharing"",""งบพรบ!EH86"")"),218500)</f>
        <v>218500</v>
      </c>
      <c r="N320" s="93">
        <f ca="1">IFERROR(__xludf.DUMMYFUNCTION("IMPORTRANGE(""https://docs.google.com/spreadsheets/d/1MeEWN-I1oV_STSDYn1IFDPWt_1FKiwhDph83XaGc0o0/edit?usp=sharing"",""งบพรบ!EJ86"")"),179992)</f>
        <v>179992</v>
      </c>
      <c r="O320" s="93">
        <f t="shared" ca="1" si="144"/>
        <v>60.808108108108108</v>
      </c>
      <c r="P320" s="93">
        <f t="shared" ca="1" si="145"/>
        <v>82.376201372997713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3155</v>
      </c>
      <c r="K327" s="446">
        <f ca="1">IF(I327&gt;0,J327*100/I327,0)</f>
        <v>242.69230769230768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100812</v>
      </c>
      <c r="O328" s="155">
        <f t="shared" ref="O328:O336" ca="1" si="150">IF(L328&gt;0,N328*100/L328,0)</f>
        <v>60.00714285714286</v>
      </c>
      <c r="P328" s="155">
        <f t="shared" ref="P328:P336" ca="1" si="151">IF(M328&gt;0,N328*100/M328,0)</f>
        <v>78.452918287937749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100812</v>
      </c>
      <c r="O330" s="93">
        <f t="shared" ca="1" si="150"/>
        <v>60.00714285714286</v>
      </c>
      <c r="P330" s="93">
        <f t="shared" ca="1" si="151"/>
        <v>78.452918287937749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100812</v>
      </c>
      <c r="O331" s="498">
        <f t="shared" ca="1" si="150"/>
        <v>60.00714285714286</v>
      </c>
      <c r="P331" s="498">
        <f t="shared" ca="1" si="151"/>
        <v>78.452918287937749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IFERROR(__xludf.DUMMYFUNCTION("IMPORTRANGE(""https://docs.google.com/spreadsheets/d/1MeEWN-I1oV_STSDYn1IFDPWt_1FKiwhDph83XaGc0o0/edit?usp=sharing"",""งบพรบ!ER86"")"),128500)</f>
        <v>128500</v>
      </c>
      <c r="N333" s="93">
        <f ca="1">IFERROR(__xludf.DUMMYFUNCTION("IMPORTRANGE(""https://docs.google.com/spreadsheets/d/1MeEWN-I1oV_STSDYn1IFDPWt_1FKiwhDph83XaGc0o0/edit?usp=sharing"",""งบพรบ!ET86"")"),100812)</f>
        <v>100812</v>
      </c>
      <c r="O333" s="93">
        <f t="shared" ca="1" si="150"/>
        <v>60.00714285714286</v>
      </c>
      <c r="P333" s="93">
        <f t="shared" ca="1" si="151"/>
        <v>78.452918287937749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IFERROR(__xludf.DUMMYFUNCTION("IMPORTRANGE(""https://docs.google.com/spreadsheets/d/1kVcqe37tkHyjCSG3S0O1AXqVkqjo8mSIZil3BcpIysc/edit?usp=sharing"",""ศูนย์!D86"")"),2993)</f>
        <v>2993</v>
      </c>
      <c r="K338" s="498">
        <f ca="1">IF(I338&gt;0,J338*100/I338,0)</f>
        <v>230.23076923076923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IFERROR(__xludf.DUMMYFUNCTION("IMPORTRANGE(""https://docs.google.com/spreadsheets/d/1kVcqe37tkHyjCSG3S0O1AXqVkqjo8mSIZil3BcpIysc/edit?usp=sharing"",""ศูนย์!F86"")"),129)</f>
        <v>129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590170</v>
      </c>
      <c r="N345" s="155">
        <f t="shared" ca="1" si="155"/>
        <v>517055.17</v>
      </c>
      <c r="O345" s="155">
        <f t="shared" ref="O345:O353" ca="1" si="156">IF(L345&gt;0,N345*100/L345,0)</f>
        <v>70.003813920743013</v>
      </c>
      <c r="P345" s="155">
        <f t="shared" ref="P345:P353" ca="1" si="157">IF(M345&gt;0,N345*100/M345,0)</f>
        <v>87.611225579070435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590170</v>
      </c>
      <c r="N347" s="93">
        <f t="shared" ca="1" si="158"/>
        <v>517055.17</v>
      </c>
      <c r="O347" s="93">
        <f t="shared" ca="1" si="156"/>
        <v>70.003813920743013</v>
      </c>
      <c r="P347" s="93">
        <f t="shared" ca="1" si="157"/>
        <v>87.611225579070435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552370</v>
      </c>
      <c r="N348" s="498">
        <f t="shared" ca="1" si="159"/>
        <v>479255.17</v>
      </c>
      <c r="O348" s="498">
        <f t="shared" ca="1" si="156"/>
        <v>68.385892039211768</v>
      </c>
      <c r="P348" s="498">
        <f t="shared" ca="1" si="157"/>
        <v>86.763432119774791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IFERROR(__xludf.DUMMYFUNCTION("IMPORTRANGE(""https://docs.google.com/spreadsheets/d/1MeEWN-I1oV_STSDYn1IFDPWt_1FKiwhDph83XaGc0o0/edit?usp=sharing"",""งบพรบ!FB86"")"),552370)</f>
        <v>552370</v>
      </c>
      <c r="N350" s="93">
        <f ca="1">IFERROR(__xludf.DUMMYFUNCTION("IMPORTRANGE(""https://docs.google.com/spreadsheets/d/1MeEWN-I1oV_STSDYn1IFDPWt_1FKiwhDph83XaGc0o0/edit?usp=sharing"",""งบพรบ!FD86"")"),479255.17)</f>
        <v>479255.17</v>
      </c>
      <c r="O350" s="93">
        <f t="shared" ca="1" si="156"/>
        <v>68.385892039211768</v>
      </c>
      <c r="P350" s="93">
        <f t="shared" ca="1" si="157"/>
        <v>86.763432119774791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IFERROR(__xludf.DUMMYFUNCTION("IMPORTRANGE(""https://docs.google.com/spreadsheets/d/1XWAQStnk-4SwqDmLtmXYiTMKHgktTP8We1SCoS47DrQ/edit?usp=sharing"",""จัดที่ดิน!W86"")"),154)</f>
        <v>154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IFERROR(__xludf.DUMMYFUNCTION("IMPORTRANGE(""https://docs.google.com/spreadsheets/d/1XWAQStnk-4SwqDmLtmXYiTMKHgktTP8We1SCoS47DrQ/edit?usp=sharing"",""จัดที่ดิน!X86"")"),1201.6)</f>
        <v>1201.5999999999999</v>
      </c>
      <c r="K359" s="498">
        <f t="shared" ca="1" si="161"/>
        <v>85.828571428571422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IFERROR(__xludf.DUMMYFUNCTION("IMPORTRANGE(""https://docs.google.com/spreadsheets/d/1XWAQStnk-4SwqDmLtmXYiTMKHgktTP8We1SCoS47DrQ/edit?usp=sharing"",""จัดที่ดิน!Y86"")"),103)</f>
        <v>103</v>
      </c>
      <c r="K360" s="498">
        <f t="shared" ca="1" si="161"/>
        <v>73.571428571428569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IFERROR(__xludf.DUMMYFUNCTION("IMPORTRANGE(""https://docs.google.com/spreadsheets/d/1XWAQStnk-4SwqDmLtmXYiTMKHgktTP8We1SCoS47DrQ/edit?usp=sharing"",""จัดที่ดิน!Z86"")"),764.349999999999)</f>
        <v>764.349999999999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309</v>
      </c>
      <c r="K364" s="480">
        <f t="shared" ca="1" si="161"/>
        <v>106.55172413793103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IFERROR(__xludf.DUMMYFUNCTION("IMPORTRANGE(""https://docs.google.com/spreadsheets/d/1XWAQStnk-4SwqDmLtmXYiTMKHgktTP8We1SCoS47DrQ/edit?usp=sharing"",""จัดที่ดิน!E86"")"),60)</f>
        <v>60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IFERROR(__xludf.DUMMYFUNCTION("IMPORTRANGE(""https://docs.google.com/spreadsheets/d/1XWAQStnk-4SwqDmLtmXYiTMKHgktTP8We1SCoS47DrQ/edit?usp=sharing"",""จัดที่ดิน!F86"")"),442.19)</f>
        <v>442.19</v>
      </c>
      <c r="K369" s="498">
        <f t="shared" ca="1" si="163"/>
        <v>110.5475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IFERROR(__xludf.DUMMYFUNCTION("IMPORTRANGE(""https://docs.google.com/spreadsheets/d/1XWAQStnk-4SwqDmLtmXYiTMKHgktTP8We1SCoS47DrQ/edit?usp=sharing"",""จัดที่ดิน!G86"")"),61)</f>
        <v>61</v>
      </c>
      <c r="K370" s="498">
        <f t="shared" ca="1" si="163"/>
        <v>152.5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IFERROR(__xludf.DUMMYFUNCTION("IMPORTRANGE(""https://docs.google.com/spreadsheets/d/1XWAQStnk-4SwqDmLtmXYiTMKHgktTP8We1SCoS47DrQ/edit?usp=sharing"",""จัดที่ดิน!H86"")"),429.52)</f>
        <v>429.52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263</v>
      </c>
      <c r="K374" s="492">
        <f t="shared" ca="1" si="163"/>
        <v>105.2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IFERROR(__xludf.DUMMYFUNCTION("IMPORTRANGE(""https://docs.google.com/spreadsheets/d/1XWAQStnk-4SwqDmLtmXYiTMKHgktTP8We1SCoS47DrQ/edit?usp=sharing"",""จัดที่ดิน!AH86"")"),94)</f>
        <v>94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IFERROR(__xludf.DUMMYFUNCTION("IMPORTRANGE(""https://docs.google.com/spreadsheets/d/1XWAQStnk-4SwqDmLtmXYiTMKHgktTP8We1SCoS47DrQ/edit?usp=sharing"",""จัดที่ดิน!AI86"")"),759.41)</f>
        <v>759.41</v>
      </c>
      <c r="K378" s="498">
        <f t="shared" ca="1" si="164"/>
        <v>75.941000000000003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IFERROR(__xludf.DUMMYFUNCTION("IMPORTRANGE(""https://docs.google.com/spreadsheets/d/1XWAQStnk-4SwqDmLtmXYiTMKHgktTP8We1SCoS47DrQ/edit?usp=sharing"",""จัดที่ดิน!AJ86"")"),262)</f>
        <v>262</v>
      </c>
      <c r="K379" s="498">
        <f t="shared" ca="1" si="164"/>
        <v>104.8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IFERROR(__xludf.DUMMYFUNCTION("IMPORTRANGE(""https://docs.google.com/spreadsheets/d/1XWAQStnk-4SwqDmLtmXYiTMKHgktTP8We1SCoS47DrQ/edit?usp=sharing"",""จัดที่ดิน!AK86"")"),2982.56999999999)</f>
        <v>2982.5699999999902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IFERROR(__xludf.DUMMYFUNCTION("IMPORTRANGE(""https://docs.google.com/spreadsheets/d/1XWAQStnk-4SwqDmLtmXYiTMKHgktTP8We1SCoS47DrQ/edit?usp=sharing"",""จัดที่ดิน!AL86"")"),263)</f>
        <v>263</v>
      </c>
      <c r="K381" s="498">
        <f t="shared" ca="1" si="164"/>
        <v>105.2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IFERROR(__xludf.DUMMYFUNCTION("IMPORTRANGE(""https://docs.google.com/spreadsheets/d/1XWAQStnk-4SwqDmLtmXYiTMKHgktTP8We1SCoS47DrQ/edit?usp=sharing"",""จัดที่ดิน!AM86"")"),2996.62)</f>
        <v>2996.62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IFERROR(__xludf.DUMMYFUNCTION("IMPORTRANGE(""https://docs.google.com/spreadsheets/d/1XWAQStnk-4SwqDmLtmXYiTMKHgktTP8We1SCoS47DrQ/edit?usp=sharing"",""จัดที่ดิน!AP86"")"),11)</f>
        <v>11</v>
      </c>
      <c r="K385" s="506">
        <f ca="1">IF(I385&gt;0,J385*100/I385,0)</f>
        <v>55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1018359.7</v>
      </c>
      <c r="O414" s="553">
        <f ca="1">IF(L414&gt;0,N414*100/L414,0)</f>
        <v>54.100357371863829</v>
      </c>
      <c r="P414" s="553">
        <f ca="1">IF(M414&gt;0,N414*100/M414,0)</f>
        <v>54.100357371863829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76060</v>
      </c>
      <c r="O419" s="155">
        <f t="shared" ref="O419:O424" ca="1" si="185">IF(L419&gt;0,N419*100/L419,0)</f>
        <v>96.694635138571059</v>
      </c>
      <c r="P419" s="155">
        <f t="shared" ref="P419:P424" ca="1" si="186">IF(M419&gt;0,N419*100/M419,0)</f>
        <v>96.694635138571059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76060</v>
      </c>
      <c r="O421" s="93">
        <f t="shared" ca="1" si="185"/>
        <v>96.694635138571059</v>
      </c>
      <c r="P421" s="93">
        <f t="shared" ca="1" si="186"/>
        <v>96.694635138571059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76060</v>
      </c>
      <c r="O422" s="498">
        <f t="shared" ca="1" si="185"/>
        <v>96.694635138571059</v>
      </c>
      <c r="P422" s="498">
        <f t="shared" ca="1" si="186"/>
        <v>96.694635138571059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76060</v>
      </c>
      <c r="O424" s="93">
        <f t="shared" ca="1" si="185"/>
        <v>96.694635138571059</v>
      </c>
      <c r="P424" s="93">
        <f t="shared" ca="1" si="186"/>
        <v>96.694635138571059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27660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198830</v>
      </c>
      <c r="O444" s="195">
        <f t="shared" ref="O444:O449" ca="1" si="198">IF(L444&gt;0,N444*100/L444,0)</f>
        <v>35.786537077033834</v>
      </c>
      <c r="P444" s="195">
        <f t="shared" ref="P444:P449" ca="1" si="199">IF(M444&gt;0,N444*100/M444,0)</f>
        <v>35.786537077033834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198830</v>
      </c>
      <c r="O446" s="93">
        <f t="shared" ca="1" si="198"/>
        <v>35.786537077033834</v>
      </c>
      <c r="P446" s="93">
        <f t="shared" ca="1" si="199"/>
        <v>35.786537077033834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198830</v>
      </c>
      <c r="O447" s="498">
        <f t="shared" ca="1" si="198"/>
        <v>35.786537077033834</v>
      </c>
      <c r="P447" s="498">
        <f t="shared" ca="1" si="199"/>
        <v>35.786537077033834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198830</v>
      </c>
      <c r="O449" s="93">
        <f t="shared" ca="1" si="198"/>
        <v>35.786537077033834</v>
      </c>
      <c r="P449" s="93">
        <f t="shared" ca="1" si="199"/>
        <v>35.786537077033834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90580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29050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76353</v>
      </c>
      <c r="O467" s="195">
        <f t="shared" ref="O467:O472" ca="1" si="207">IF(L467&gt;0,N467*100/L467,0)</f>
        <v>40.210550707540961</v>
      </c>
      <c r="P467" s="195">
        <f t="shared" ref="P467:P472" ca="1" si="208">IF(M467&gt;0,N467*100/M467,0)</f>
        <v>40.210550707540961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76353</v>
      </c>
      <c r="O469" s="93">
        <f t="shared" ca="1" si="207"/>
        <v>40.210550707540961</v>
      </c>
      <c r="P469" s="93">
        <f t="shared" ca="1" si="208"/>
        <v>40.210550707540961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76353</v>
      </c>
      <c r="O470" s="498">
        <f t="shared" ca="1" si="207"/>
        <v>40.210550707540961</v>
      </c>
      <c r="P470" s="498">
        <f t="shared" ca="1" si="208"/>
        <v>40.210550707540961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76353</v>
      </c>
      <c r="O472" s="93">
        <f t="shared" ca="1" si="207"/>
        <v>40.210550707540961</v>
      </c>
      <c r="P472" s="93">
        <f t="shared" ca="1" si="208"/>
        <v>40.210550707540961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11210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181.36</v>
      </c>
      <c r="K483" s="498">
        <f ca="1">IF(I483&gt;0,J483*100/I483,0)</f>
        <v>100.75555555555556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122320</v>
      </c>
      <c r="O523" s="195">
        <f t="shared" ref="O523:O528" ca="1" si="227">IF(L523&gt;0,N523*100/L523,0)</f>
        <v>42.331118493909194</v>
      </c>
      <c r="P523" s="195">
        <f t="shared" ref="P523:P528" ca="1" si="228">IF(M523&gt;0,N523*100/M523,0)</f>
        <v>42.331118493909194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122320</v>
      </c>
      <c r="O525" s="93">
        <f t="shared" ca="1" si="227"/>
        <v>42.331118493909194</v>
      </c>
      <c r="P525" s="93">
        <f t="shared" ca="1" si="228"/>
        <v>42.331118493909194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122320</v>
      </c>
      <c r="O526" s="498">
        <f t="shared" ca="1" si="227"/>
        <v>42.331118493909194</v>
      </c>
      <c r="P526" s="498">
        <f t="shared" ca="1" si="228"/>
        <v>42.331118493909194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122320</v>
      </c>
      <c r="O528" s="93">
        <f t="shared" ca="1" si="227"/>
        <v>42.331118493909194</v>
      </c>
      <c r="P528" s="93">
        <f t="shared" ca="1" si="228"/>
        <v>42.331118493909194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16120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335616.7</v>
      </c>
      <c r="O544" s="155">
        <f t="shared" ref="O544:O549" ca="1" si="237">IF(L544&gt;0,N544*100/L544,0)</f>
        <v>86.411179340619725</v>
      </c>
      <c r="P544" s="155">
        <f t="shared" ref="P544:P549" ca="1" si="238">IF(M544&gt;0,N544*100/M544,0)</f>
        <v>86.411179340619725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335616.7</v>
      </c>
      <c r="O546" s="93">
        <f t="shared" ca="1" si="237"/>
        <v>86.411179340619725</v>
      </c>
      <c r="P546" s="93">
        <f t="shared" ca="1" si="238"/>
        <v>86.411179340619725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335616.7</v>
      </c>
      <c r="O547" s="498">
        <f t="shared" ca="1" si="237"/>
        <v>86.411179340619725</v>
      </c>
      <c r="P547" s="498">
        <f t="shared" ca="1" si="238"/>
        <v>86.411179340619725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335616.7</v>
      </c>
      <c r="O549" s="93">
        <f t="shared" ca="1" si="237"/>
        <v>86.411179340619725</v>
      </c>
      <c r="P549" s="93">
        <f t="shared" ca="1" si="238"/>
        <v>86.411179340619725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197616.7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47000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414.26</v>
      </c>
      <c r="K592" s="676">
        <f t="shared" ref="K592:K594" ca="1" si="254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414.26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47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413.26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413.26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46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203080</v>
      </c>
      <c r="O629" s="195">
        <f t="shared" ref="O629:O634" ca="1" si="264">IF(L629&gt;0,N629*100/L629,0)</f>
        <v>55.146569632455773</v>
      </c>
      <c r="P629" s="195">
        <f t="shared" ref="P629:P634" ca="1" si="265">IF(M629&gt;0,N629*100/M629,0)</f>
        <v>55.146569632455773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203080</v>
      </c>
      <c r="O631" s="93">
        <f t="shared" ca="1" si="264"/>
        <v>55.146569632455773</v>
      </c>
      <c r="P631" s="93">
        <f t="shared" ca="1" si="265"/>
        <v>55.146569632455773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203080</v>
      </c>
      <c r="O632" s="498">
        <f t="shared" ca="1" si="264"/>
        <v>55.146569632455773</v>
      </c>
      <c r="P632" s="498">
        <f t="shared" ca="1" si="265"/>
        <v>55.146569632455773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203080</v>
      </c>
      <c r="O634" s="93">
        <f t="shared" ca="1" si="264"/>
        <v>55.146569632455773</v>
      </c>
      <c r="P634" s="93">
        <f t="shared" ca="1" si="265"/>
        <v>55.146569632455773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91000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112080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IFERROR(__xludf.DUMMYFUNCTION("IMPORTRANGE(""https://docs.google.com/spreadsheets/d/1XWAQStnk-4SwqDmLtmXYiTMKHgktTP8We1SCoS47DrQ/edit?usp=sharing"",""จัดที่ดิน!AV86"")"),28.26)</f>
        <v>28.26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IFERROR(__xludf.DUMMYFUNCTION("IMPORTRANGE(""https://docs.google.com/spreadsheets/d/1XWAQStnk-4SwqDmLtmXYiTMKHgktTP8We1SCoS47DrQ/edit?usp=sharing"",""จัดที่ดิน!AZ86"")"),14.7425)</f>
        <v>14.7425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ca="1" si="275">IF(M655&gt;0,N655*100/M655,0)</f>
        <v>48.412698412698411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6100</v>
      </c>
      <c r="O657" s="93">
        <f t="shared" ca="1" si="274"/>
        <v>48.412698412698411</v>
      </c>
      <c r="P657" s="93">
        <f t="shared" ca="1" si="275"/>
        <v>48.412698412698411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6100</v>
      </c>
      <c r="O658" s="498">
        <f t="shared" ca="1" si="274"/>
        <v>48.412698412698411</v>
      </c>
      <c r="P658" s="498">
        <f t="shared" ca="1" si="275"/>
        <v>48.412698412698411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6100</v>
      </c>
      <c r="O660" s="93">
        <f t="shared" ca="1" si="274"/>
        <v>48.412698412698411</v>
      </c>
      <c r="P660" s="93">
        <f t="shared" ca="1" si="275"/>
        <v>48.412698412698411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6100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878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878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345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270">
        <f ca="1">IFERROR(__xludf.DUMMYFUNCTION("IMPORTRANGE(""https://docs.google.com/spreadsheets/d/19vJNZY_5yjcGF2XGBMNZRCAIB0Kwfpjp8YEOfu-bneM/edit?usp=sharing"",""งานกองทุน!F86"")"),2489007.52)</f>
        <v>2489007.52</v>
      </c>
      <c r="K821" s="498">
        <f t="shared" ref="K821:K828" ca="1" si="335">IF(I821&gt;0,J821*100/I821,0)</f>
        <v>66.546191420709647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IFERROR(__xludf.DUMMYFUNCTION("IMPORTRANGE(""https://docs.google.com/spreadsheets/d/19vJNZY_5yjcGF2XGBMNZRCAIB0Kwfpjp8YEOfu-bneM/edit?usp=sharing"",""งานกองทุน!C86"")"),269)</f>
        <v>269</v>
      </c>
      <c r="J822" s="270">
        <f ca="1">IFERROR(__xludf.DUMMYFUNCTION("IMPORTRANGE(""https://docs.google.com/spreadsheets/d/19vJNZY_5yjcGF2XGBMNZRCAIB0Kwfpjp8YEOfu-bneM/edit?usp=sharing"",""งานกองทุน!E86"")"),213)</f>
        <v>213</v>
      </c>
      <c r="K822" s="498">
        <f t="shared" ca="1" si="335"/>
        <v>79.182156133828997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IFERROR(__xludf.DUMMYFUNCTION("IMPORTRANGE(""https://docs.google.com/spreadsheets/d/19vJNZY_5yjcGF2XGBMNZRCAIB0Kwfpjp8YEOfu-bneM/edit?usp=sharing"",""งานกองทุน!K86"")"),282582.79)</f>
        <v>282582.78999999998</v>
      </c>
      <c r="K823" s="498">
        <f t="shared" ca="1" si="335"/>
        <v>16.747103788033847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IFERROR(__xludf.DUMMYFUNCTION("IMPORTRANGE(""https://docs.google.com/spreadsheets/d/19vJNZY_5yjcGF2XGBMNZRCAIB0Kwfpjp8YEOfu-bneM/edit?usp=sharing"",""งานกองทุน!J86"")"),56)</f>
        <v>56</v>
      </c>
      <c r="K824" s="498">
        <f t="shared" ca="1" si="335"/>
        <v>82.352941176470594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IFERROR(__xludf.DUMMYFUNCTION("IMPORTRANGE(""https://docs.google.com/spreadsheets/d/19vJNZY_5yjcGF2XGBMNZRCAIB0Kwfpjp8YEOfu-bneM/edit?usp=sharing"",""งานกองทุน!U86"")"),2240000)</f>
        <v>2240000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IFERROR(__xludf.DUMMYFUNCTION("IMPORTRANGE(""https://docs.google.com/spreadsheets/d/19vJNZY_5yjcGF2XGBMNZRCAIB0Kwfpjp8YEOfu-bneM/edit?usp=sharing"",""งานกองทุน!T86"")"),46)</f>
        <v>46</v>
      </c>
      <c r="K828" s="506">
        <f t="shared" ca="1" si="335"/>
        <v>68.656716417910445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6CBED-0230-49D7-90FF-ED794936502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352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2072244</v>
      </c>
      <c r="N8" s="22">
        <f t="shared" ca="1" si="0"/>
        <v>1520535.72</v>
      </c>
      <c r="O8" s="22">
        <f t="shared" ref="O8:O16" ca="1" si="1">IF(L8&gt;0,N8*100/L8,0)</f>
        <v>65.645705434067438</v>
      </c>
      <c r="P8" s="22">
        <f t="shared" ref="P8:P16" ca="1" si="2">IF(M8&gt;0,N8*100/M8,0)</f>
        <v>73.376287734455985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2072244</v>
      </c>
      <c r="N10" s="30">
        <f t="shared" ca="1" si="3"/>
        <v>1520535.72</v>
      </c>
      <c r="O10" s="30">
        <f t="shared" ca="1" si="1"/>
        <v>65.645705434067438</v>
      </c>
      <c r="P10" s="30">
        <f t="shared" ca="1" si="2"/>
        <v>73.376287734455985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1996244</v>
      </c>
      <c r="N11" s="498">
        <f t="shared" ca="1" si="4"/>
        <v>1444535.72</v>
      </c>
      <c r="O11" s="498">
        <f t="shared" ca="1" si="1"/>
        <v>64.480256896918064</v>
      </c>
      <c r="P11" s="498">
        <f t="shared" ca="1" si="2"/>
        <v>72.362683118897294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1996244</v>
      </c>
      <c r="N13" s="93">
        <f t="shared" ca="1" si="5"/>
        <v>1444535.72</v>
      </c>
      <c r="O13" s="93">
        <f t="shared" ca="1" si="1"/>
        <v>64.480256896918064</v>
      </c>
      <c r="P13" s="93">
        <f t="shared" ca="1" si="2"/>
        <v>72.362683118897294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1625158</v>
      </c>
      <c r="N18" s="22">
        <f t="shared" ca="1" si="8"/>
        <v>1267233.72</v>
      </c>
      <c r="O18" s="22">
        <f t="shared" ref="O18:O26" ca="1" si="9">IF(L18&gt;0,N18*100/L18,0)</f>
        <v>67.795875218677608</v>
      </c>
      <c r="P18" s="22">
        <f t="shared" ref="P18:P26" ca="1" si="10">IF(M18&gt;0,N18*100/M18,0)</f>
        <v>77.976031868901359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1625158</v>
      </c>
      <c r="N20" s="30">
        <f t="shared" ca="1" si="11"/>
        <v>1267233.72</v>
      </c>
      <c r="O20" s="30">
        <f t="shared" ca="1" si="9"/>
        <v>67.795875218677608</v>
      </c>
      <c r="P20" s="30">
        <f t="shared" ca="1" si="10"/>
        <v>77.976031868901359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1549158</v>
      </c>
      <c r="N21" s="498">
        <f t="shared" ca="1" si="12"/>
        <v>1191233.72</v>
      </c>
      <c r="O21" s="498">
        <f t="shared" ca="1" si="9"/>
        <v>66.430981658385335</v>
      </c>
      <c r="P21" s="498">
        <f t="shared" ca="1" si="10"/>
        <v>76.895560039711896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1549158</v>
      </c>
      <c r="N23" s="93">
        <f t="shared" ca="1" si="13"/>
        <v>1191233.72</v>
      </c>
      <c r="O23" s="93">
        <f t="shared" ca="1" si="9"/>
        <v>66.430981658385335</v>
      </c>
      <c r="P23" s="93">
        <f t="shared" ca="1" si="10"/>
        <v>76.895560039711896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253302</v>
      </c>
      <c r="O28" s="22">
        <f t="shared" ref="O28:O37" ca="1" si="17">IF(L28&gt;0,N28*100/L28,0)</f>
        <v>56.656213793319409</v>
      </c>
      <c r="P28" s="22">
        <f t="shared" ref="P28:P37" ca="1" si="18">IF(M28&gt;0,N28*100/M28,0)</f>
        <v>56.656213793319409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253302</v>
      </c>
      <c r="O30" s="30">
        <f t="shared" ca="1" si="17"/>
        <v>56.656213793319409</v>
      </c>
      <c r="P30" s="30">
        <f t="shared" ca="1" si="18"/>
        <v>56.656213793319409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253302</v>
      </c>
      <c r="O31" s="498">
        <f t="shared" ca="1" si="17"/>
        <v>56.656213793319409</v>
      </c>
      <c r="P31" s="498">
        <f t="shared" ca="1" si="18"/>
        <v>56.656213793319409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253302</v>
      </c>
      <c r="O33" s="93">
        <f t="shared" ca="1" si="17"/>
        <v>56.656213793319409</v>
      </c>
      <c r="P33" s="93">
        <f t="shared" ca="1" si="18"/>
        <v>56.656213793319409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1869190</v>
      </c>
      <c r="M37" s="837">
        <f t="shared" ca="1" si="24"/>
        <v>1625158</v>
      </c>
      <c r="N37" s="837">
        <f t="shared" ca="1" si="24"/>
        <v>1267233.72</v>
      </c>
      <c r="O37" s="837">
        <f t="shared" ca="1" si="17"/>
        <v>67.795875218677608</v>
      </c>
      <c r="P37" s="837">
        <f t="shared" ca="1" si="18"/>
        <v>77.976031868901359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339380</v>
      </c>
      <c r="N41" s="85">
        <f t="shared" ca="1" si="25"/>
        <v>275670</v>
      </c>
      <c r="O41" s="85">
        <f t="shared" ref="O41:O49" ca="1" si="26">IF(L41&gt;0,N41*100/L41,0)</f>
        <v>82.375616315553557</v>
      </c>
      <c r="P41" s="85">
        <f t="shared" ref="P41:P49" ca="1" si="27">IF(M41&gt;0,N41*100/M41,0)</f>
        <v>81.227532559372975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339380</v>
      </c>
      <c r="N43" s="92">
        <f t="shared" ca="1" si="28"/>
        <v>275670</v>
      </c>
      <c r="O43" s="92">
        <f t="shared" ca="1" si="26"/>
        <v>82.375616315553557</v>
      </c>
      <c r="P43" s="92">
        <f t="shared" ca="1" si="27"/>
        <v>81.227532559372975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339380</v>
      </c>
      <c r="N44" s="498">
        <f t="shared" ca="1" si="29"/>
        <v>275670</v>
      </c>
      <c r="O44" s="498">
        <f t="shared" ca="1" si="26"/>
        <v>82.375616315553557</v>
      </c>
      <c r="P44" s="498">
        <f t="shared" ca="1" si="27"/>
        <v>81.227532559372975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IFERROR(__xludf.DUMMYFUNCTION("IMPORTRANGE(""https://docs.google.com/spreadsheets/d/1MeEWN-I1oV_STSDYn1IFDPWt_1FKiwhDph83XaGc0o0/edit?usp=sharing"",""งบพรบ!R87"")"),339380)</f>
        <v>339380</v>
      </c>
      <c r="N46" s="93">
        <f ca="1">IFERROR(__xludf.DUMMYFUNCTION("IMPORTRANGE(""https://docs.google.com/spreadsheets/d/1MeEWN-I1oV_STSDYn1IFDPWt_1FKiwhDph83XaGc0o0/edit?usp=sharing"",""งบพรบ!T87"")"),275670)</f>
        <v>275670</v>
      </c>
      <c r="O46" s="93">
        <f t="shared" ca="1" si="26"/>
        <v>82.375616315553557</v>
      </c>
      <c r="P46" s="93">
        <f t="shared" ca="1" si="27"/>
        <v>81.227532559372975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232875</v>
      </c>
      <c r="N53" s="116">
        <f t="shared" ca="1" si="31"/>
        <v>212120.32000000001</v>
      </c>
      <c r="O53" s="116">
        <f t="shared" ref="O53:O61" ca="1" si="32">IF(L53&gt;0,N53*100/L53,0)</f>
        <v>68.315723027375199</v>
      </c>
      <c r="P53" s="116">
        <f t="shared" ref="P53:P61" ca="1" si="33">IF(M53&gt;0,N53*100/M53,0)</f>
        <v>91.087630703166937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232875</v>
      </c>
      <c r="N55" s="123">
        <f t="shared" ca="1" si="34"/>
        <v>212120.32000000001</v>
      </c>
      <c r="O55" s="123">
        <f t="shared" ca="1" si="32"/>
        <v>68.315723027375199</v>
      </c>
      <c r="P55" s="123">
        <f t="shared" ca="1" si="33"/>
        <v>91.087630703166937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232875</v>
      </c>
      <c r="N56" s="498">
        <f t="shared" ca="1" si="35"/>
        <v>212120.32000000001</v>
      </c>
      <c r="O56" s="498">
        <f t="shared" ca="1" si="32"/>
        <v>68.315723027375199</v>
      </c>
      <c r="P56" s="498">
        <f t="shared" ca="1" si="33"/>
        <v>91.087630703166937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IFERROR(__xludf.DUMMYFUNCTION("IMPORTRANGE(""https://docs.google.com/spreadsheets/d/1MeEWN-I1oV_STSDYn1IFDPWt_1FKiwhDph83XaGc0o0/edit?usp=sharing"",""งบพรบ!AB87"")"),232875)</f>
        <v>232875</v>
      </c>
      <c r="N58" s="93">
        <f ca="1">IFERROR(__xludf.DUMMYFUNCTION("IMPORTRANGE(""https://docs.google.com/spreadsheets/d/1MeEWN-I1oV_STSDYn1IFDPWt_1FKiwhDph83XaGc0o0/edit?usp=sharing"",""งบพรบ!AD87"")"),212120.32)</f>
        <v>212120.32000000001</v>
      </c>
      <c r="O58" s="93">
        <f t="shared" ca="1" si="32"/>
        <v>68.315723027375199</v>
      </c>
      <c r="P58" s="93">
        <f t="shared" ca="1" si="33"/>
        <v>91.087630703166937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349400</v>
      </c>
      <c r="N88" s="155">
        <f t="shared" ca="1" si="49"/>
        <v>248546.95</v>
      </c>
      <c r="O88" s="155">
        <f t="shared" ref="O88:O96" ca="1" si="50">IF(L88&gt;0,N88*100/L88,0)</f>
        <v>53.763130002163095</v>
      </c>
      <c r="P88" s="155">
        <f t="shared" ref="P88:P96" ca="1" si="51">IF(M88&gt;0,N88*100/M88,0)</f>
        <v>71.13536061820264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349400</v>
      </c>
      <c r="N90" s="93">
        <f t="shared" ca="1" si="52"/>
        <v>248546.95</v>
      </c>
      <c r="O90" s="93">
        <f t="shared" ca="1" si="50"/>
        <v>53.763130002163095</v>
      </c>
      <c r="P90" s="93">
        <f t="shared" ca="1" si="51"/>
        <v>71.13536061820264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349400</v>
      </c>
      <c r="N91" s="498">
        <f t="shared" ca="1" si="53"/>
        <v>248546.95</v>
      </c>
      <c r="O91" s="498">
        <f t="shared" ca="1" si="50"/>
        <v>53.763130002163095</v>
      </c>
      <c r="P91" s="498">
        <f t="shared" ca="1" si="51"/>
        <v>71.13536061820264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IFERROR(__xludf.DUMMYFUNCTION("IMPORTRANGE(""https://docs.google.com/spreadsheets/d/1MeEWN-I1oV_STSDYn1IFDPWt_1FKiwhDph83XaGc0o0/edit?usp=sharing"",""งบพรบ!AV87"")"),349400)</f>
        <v>349400</v>
      </c>
      <c r="N93" s="93">
        <f ca="1">IFERROR(__xludf.DUMMYFUNCTION("IMPORTRANGE(""https://docs.google.com/spreadsheets/d/1MeEWN-I1oV_STSDYn1IFDPWt_1FKiwhDph83XaGc0o0/edit?usp=sharing"",""งบพรบ!AX87"")"),248546.95)</f>
        <v>248546.95</v>
      </c>
      <c r="O93" s="93">
        <f t="shared" ca="1" si="50"/>
        <v>53.763130002163095</v>
      </c>
      <c r="P93" s="93">
        <f t="shared" ca="1" si="51"/>
        <v>71.13536061820264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33500</v>
      </c>
      <c r="N181" s="155">
        <f t="shared" ca="1" si="92"/>
        <v>30805</v>
      </c>
      <c r="O181" s="155">
        <f t="shared" ref="O181:O189" ca="1" si="93">IF(L181&gt;0,N181*100/L181,0)</f>
        <v>80.641361256544499</v>
      </c>
      <c r="P181" s="155">
        <f t="shared" ref="P181:P189" ca="1" si="94">IF(M181&gt;0,N181*100/M181,0)</f>
        <v>91.955223880597018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33500</v>
      </c>
      <c r="N183" s="93">
        <f t="shared" ca="1" si="95"/>
        <v>30805</v>
      </c>
      <c r="O183" s="93">
        <f t="shared" ca="1" si="93"/>
        <v>80.641361256544499</v>
      </c>
      <c r="P183" s="93">
        <f t="shared" ca="1" si="94"/>
        <v>91.955223880597018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33500</v>
      </c>
      <c r="N184" s="498">
        <f t="shared" ca="1" si="96"/>
        <v>30805</v>
      </c>
      <c r="O184" s="498">
        <f t="shared" ca="1" si="93"/>
        <v>80.641361256544499</v>
      </c>
      <c r="P184" s="498">
        <f t="shared" ca="1" si="94"/>
        <v>91.955223880597018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IFERROR(__xludf.DUMMYFUNCTION("IMPORTRANGE(""https://docs.google.com/spreadsheets/d/1MeEWN-I1oV_STSDYn1IFDPWt_1FKiwhDph83XaGc0o0/edit?usp=sharing"",""งบพรบ!CT87"")"),33500)</f>
        <v>33500</v>
      </c>
      <c r="N186" s="93">
        <f ca="1">IFERROR(__xludf.DUMMYFUNCTION("IMPORTRANGE(""https://docs.google.com/spreadsheets/d/1MeEWN-I1oV_STSDYn1IFDPWt_1FKiwhDph83XaGc0o0/edit?usp=sharing"",""งบพรบ!CV87"")"),30805)</f>
        <v>30805</v>
      </c>
      <c r="O186" s="93">
        <f t="shared" ca="1" si="93"/>
        <v>80.641361256544499</v>
      </c>
      <c r="P186" s="93">
        <f t="shared" ca="1" si="94"/>
        <v>91.955223880597018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202</v>
      </c>
      <c r="K327" s="446">
        <f ca="1">IF(I327&gt;0,J327*100/I327,0)</f>
        <v>101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99007</v>
      </c>
      <c r="O328" s="155">
        <f t="shared" ref="O328:O336" ca="1" si="150">IF(L328&gt;0,N328*100/L328,0)</f>
        <v>63.061783439490448</v>
      </c>
      <c r="P328" s="155">
        <f t="shared" ref="P328:P336" ca="1" si="151">IF(M328&gt;0,N328*100/M328,0)</f>
        <v>82.33430353430353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99007</v>
      </c>
      <c r="O330" s="93">
        <f t="shared" ca="1" si="150"/>
        <v>63.061783439490448</v>
      </c>
      <c r="P330" s="93">
        <f t="shared" ca="1" si="151"/>
        <v>82.33430353430353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99007</v>
      </c>
      <c r="O331" s="498">
        <f t="shared" ca="1" si="150"/>
        <v>63.061783439490448</v>
      </c>
      <c r="P331" s="498">
        <f t="shared" ca="1" si="151"/>
        <v>82.33430353430353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IFERROR(__xludf.DUMMYFUNCTION("IMPORTRANGE(""https://docs.google.com/spreadsheets/d/1MeEWN-I1oV_STSDYn1IFDPWt_1FKiwhDph83XaGc0o0/edit?usp=sharing"",""งบพรบ!ER87"")"),120250)</f>
        <v>120250</v>
      </c>
      <c r="N333" s="93">
        <f ca="1">IFERROR(__xludf.DUMMYFUNCTION("IMPORTRANGE(""https://docs.google.com/spreadsheets/d/1MeEWN-I1oV_STSDYn1IFDPWt_1FKiwhDph83XaGc0o0/edit?usp=sharing"",""งบพรบ!ET87"")"),99007)</f>
        <v>99007</v>
      </c>
      <c r="O333" s="93">
        <f t="shared" ca="1" si="150"/>
        <v>63.061783439490448</v>
      </c>
      <c r="P333" s="93">
        <f t="shared" ca="1" si="151"/>
        <v>82.33430353430353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879">
        <f ca="1">IFERROR(__xludf.DUMMYFUNCTION("IMPORTRANGE(""https://docs.google.com/spreadsheets/d/1QqKyyYR6Q21VydFLVH3TRQUabQu_ym0Zz7PgGX0-kHA/edit?usp=sharing"",""แผน!EG87"")"),200)</f>
        <v>200</v>
      </c>
      <c r="J338" s="880">
        <f ca="1">IFERROR(__xludf.DUMMYFUNCTION("IMPORTRANGE(""https://docs.google.com/spreadsheets/d/1kVcqe37tkHyjCSG3S0O1AXqVkqjo8mSIZil3BcpIysc/edit?usp=sharing"",""ศูนย์!D87"")"),184)</f>
        <v>184</v>
      </c>
      <c r="K338" s="881">
        <f ca="1">IF(I338&gt;0,J338*100/I338,0)</f>
        <v>92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882"/>
      <c r="J339" s="883"/>
      <c r="K339" s="884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885">
        <f ca="1">IFERROR(__xludf.DUMMYFUNCTION("IMPORTRANGE(""https://docs.google.com/spreadsheets/d/1QqKyyYR6Q21VydFLVH3TRQUabQu_ym0Zz7PgGX0-kHA/edit?usp=sharing"",""แผน!EH87"")"),2)</f>
        <v>2</v>
      </c>
      <c r="J340" s="886">
        <f ca="1">IFERROR(__xludf.DUMMYFUNCTION("IMPORTRANGE(""https://docs.google.com/spreadsheets/d/1kVcqe37tkHyjCSG3S0O1AXqVkqjo8mSIZil3BcpIysc/edit?usp=sharing"",""ศูนย์!E87"")"),2)</f>
        <v>2</v>
      </c>
      <c r="K340" s="887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882"/>
      <c r="J341" s="886">
        <f ca="1">IFERROR(__xludf.DUMMYFUNCTION("IMPORTRANGE(""https://docs.google.com/spreadsheets/d/1kVcqe37tkHyjCSG3S0O1AXqVkqjo8mSIZil3BcpIysc/edit?usp=sharing"",""ศูนย์!F87"")"),18)</f>
        <v>18</v>
      </c>
      <c r="K341" s="884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882"/>
      <c r="J342" s="886">
        <f ca="1">IFERROR(__xludf.DUMMYFUNCTION("IMPORTRANGE(""https://docs.google.com/spreadsheets/d/1kVcqe37tkHyjCSG3S0O1AXqVkqjo8mSIZil3BcpIysc/edit?usp=sharing"",""ศูนย์!G87"")"),0)</f>
        <v>0</v>
      </c>
      <c r="K342" s="884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882"/>
      <c r="J343" s="886">
        <f ca="1">IFERROR(__xludf.DUMMYFUNCTION("IMPORTRANGE(""https://docs.google.com/spreadsheets/d/1kVcqe37tkHyjCSG3S0O1AXqVkqjo8mSIZil3BcpIysc/edit?usp=sharing"",""ศูนย์!H87"")"),0)</f>
        <v>0</v>
      </c>
      <c r="K343" s="884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494523</v>
      </c>
      <c r="N345" s="155">
        <f t="shared" ca="1" si="155"/>
        <v>347292.45</v>
      </c>
      <c r="O345" s="155">
        <f t="shared" ref="O345:O353" ca="1" si="156">IF(L345&gt;0,N345*100/L345,0)</f>
        <v>66.9828055084092</v>
      </c>
      <c r="P345" s="155">
        <f t="shared" ref="P345:P353" ca="1" si="157">IF(M345&gt;0,N345*100/M345,0)</f>
        <v>70.227764937121222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494523</v>
      </c>
      <c r="N347" s="93">
        <f t="shared" ca="1" si="158"/>
        <v>347292.45</v>
      </c>
      <c r="O347" s="93">
        <f t="shared" ca="1" si="156"/>
        <v>66.9828055084092</v>
      </c>
      <c r="P347" s="93">
        <f t="shared" ca="1" si="157"/>
        <v>70.227764937121222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418523</v>
      </c>
      <c r="N348" s="498">
        <f t="shared" ca="1" si="159"/>
        <v>271292.45</v>
      </c>
      <c r="O348" s="498">
        <f t="shared" ca="1" si="156"/>
        <v>61.311799403362862</v>
      </c>
      <c r="P348" s="498">
        <f t="shared" ca="1" si="157"/>
        <v>64.821395717798069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IFERROR(__xludf.DUMMYFUNCTION("IMPORTRANGE(""https://docs.google.com/spreadsheets/d/1MeEWN-I1oV_STSDYn1IFDPWt_1FKiwhDph83XaGc0o0/edit?usp=sharing"",""งบพรบ!FB87"")"),418523)</f>
        <v>418523</v>
      </c>
      <c r="N350" s="93">
        <f ca="1">IFERROR(__xludf.DUMMYFUNCTION("IMPORTRANGE(""https://docs.google.com/spreadsheets/d/1MeEWN-I1oV_STSDYn1IFDPWt_1FKiwhDph83XaGc0o0/edit?usp=sharing"",""งบพรบ!FD87"")"),271292.45)</f>
        <v>271292.45</v>
      </c>
      <c r="O350" s="93">
        <f t="shared" ca="1" si="156"/>
        <v>61.311799403362862</v>
      </c>
      <c r="P350" s="93">
        <f t="shared" ca="1" si="157"/>
        <v>64.821395717798069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IFERROR(__xludf.DUMMYFUNCTION("IMPORTRANGE(""https://docs.google.com/spreadsheets/d/1XWAQStnk-4SwqDmLtmXYiTMKHgktTP8We1SCoS47DrQ/edit?usp=sharing"",""จัดที่ดิน!W87"")"),51)</f>
        <v>51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IFERROR(__xludf.DUMMYFUNCTION("IMPORTRANGE(""https://docs.google.com/spreadsheets/d/1XWAQStnk-4SwqDmLtmXYiTMKHgktTP8We1SCoS47DrQ/edit?usp=sharing"",""จัดที่ดิน!X87"")"),254.3)</f>
        <v>254.3</v>
      </c>
      <c r="K359" s="498">
        <f t="shared" ca="1" si="161"/>
        <v>67.097625329815301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IFERROR(__xludf.DUMMYFUNCTION("IMPORTRANGE(""https://docs.google.com/spreadsheets/d/1XWAQStnk-4SwqDmLtmXYiTMKHgktTP8We1SCoS47DrQ/edit?usp=sharing"",""จัดที่ดิน!Y87"")"),51)</f>
        <v>51</v>
      </c>
      <c r="K360" s="498">
        <f t="shared" ca="1" si="161"/>
        <v>86.440677966101688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IFERROR(__xludf.DUMMYFUNCTION("IMPORTRANGE(""https://docs.google.com/spreadsheets/d/1XWAQStnk-4SwqDmLtmXYiTMKHgktTP8We1SCoS47DrQ/edit?usp=sharing"",""จัดที่ดิน!Z87"")"),254.3)</f>
        <v>254.3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IFERROR(__xludf.DUMMYFUNCTION("IMPORTRANGE(""https://docs.google.com/spreadsheets/d/1XWAQStnk-4SwqDmLtmXYiTMKHgktTP8We1SCoS47DrQ/edit?usp=sharing"",""จัดที่ดิน!AI87"")"),149.94)</f>
        <v>149.94</v>
      </c>
      <c r="K378" s="498">
        <f t="shared" ca="1" si="164"/>
        <v>83.765363128491614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IFERROR(__xludf.DUMMYFUNCTION("IMPORTRANGE(""https://docs.google.com/spreadsheets/d/1XWAQStnk-4SwqDmLtmXYiTMKHgktTP8We1SCoS47DrQ/edit?usp=sharing"",""จัดที่ดิน!AK87"")"),307.44)</f>
        <v>307.44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253302</v>
      </c>
      <c r="O414" s="553">
        <f ca="1">IF(L414&gt;0,N414*100/L414,0)</f>
        <v>56.656213793319409</v>
      </c>
      <c r="P414" s="553">
        <f ca="1">IF(M414&gt;0,N414*100/M414,0)</f>
        <v>56.656213793319409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57074</v>
      </c>
      <c r="O419" s="155">
        <f t="shared" ref="O419:O424" ca="1" si="185">IF(L419&gt;0,N419*100/L419,0)</f>
        <v>85.748197115384613</v>
      </c>
      <c r="P419" s="155">
        <f t="shared" ref="P419:P424" ca="1" si="186">IF(M419&gt;0,N419*100/M419,0)</f>
        <v>85.748197115384613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57074</v>
      </c>
      <c r="O421" s="93">
        <f t="shared" ca="1" si="185"/>
        <v>85.748197115384613</v>
      </c>
      <c r="P421" s="93">
        <f t="shared" ca="1" si="186"/>
        <v>85.748197115384613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57074</v>
      </c>
      <c r="O422" s="498">
        <f t="shared" ca="1" si="185"/>
        <v>85.748197115384613</v>
      </c>
      <c r="P422" s="498">
        <f t="shared" ca="1" si="186"/>
        <v>85.748197115384613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57074</v>
      </c>
      <c r="O424" s="93">
        <f t="shared" ca="1" si="185"/>
        <v>85.748197115384613</v>
      </c>
      <c r="P424" s="93">
        <f t="shared" ca="1" si="186"/>
        <v>85.748197115384613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5760+2000+13014</f>
        <v>20774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36858</v>
      </c>
      <c r="O467" s="195">
        <f t="shared" ref="O467:O472" ca="1" si="207">IF(L467&gt;0,N467*100/L467,0)</f>
        <v>32.379011358744826</v>
      </c>
      <c r="P467" s="195">
        <f t="shared" ref="P467:P472" ca="1" si="208">IF(M467&gt;0,N467*100/M467,0)</f>
        <v>32.379011358744826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36858</v>
      </c>
      <c r="O469" s="93">
        <f t="shared" ca="1" si="207"/>
        <v>32.379011358744826</v>
      </c>
      <c r="P469" s="93">
        <f t="shared" ca="1" si="208"/>
        <v>32.379011358744826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36858</v>
      </c>
      <c r="O470" s="498">
        <f t="shared" ca="1" si="207"/>
        <v>32.379011358744826</v>
      </c>
      <c r="P470" s="498">
        <f t="shared" ca="1" si="208"/>
        <v>32.379011358744826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36858</v>
      </c>
      <c r="O472" s="93">
        <f t="shared" ca="1" si="207"/>
        <v>32.379011358744826</v>
      </c>
      <c r="P472" s="93">
        <f t="shared" ca="1" si="208"/>
        <v>32.379011358744826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31891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1227+3740</f>
        <v>4967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159370</v>
      </c>
      <c r="O544" s="155">
        <f t="shared" ref="O544:O549" ca="1" si="237">IF(L544&gt;0,N544*100/L544,0)</f>
        <v>59.757848912419895</v>
      </c>
      <c r="P544" s="155">
        <f t="shared" ref="P544:P549" ca="1" si="238">IF(M544&gt;0,N544*100/M544,0)</f>
        <v>59.757848912419895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159370</v>
      </c>
      <c r="O546" s="93">
        <f t="shared" ca="1" si="237"/>
        <v>59.757848912419895</v>
      </c>
      <c r="P546" s="93">
        <f t="shared" ca="1" si="238"/>
        <v>59.757848912419895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159370</v>
      </c>
      <c r="O547" s="498">
        <f t="shared" ca="1" si="237"/>
        <v>59.757848912419895</v>
      </c>
      <c r="P547" s="498">
        <f t="shared" ca="1" si="238"/>
        <v>59.757848912419895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159370</v>
      </c>
      <c r="O549" s="93">
        <f t="shared" ca="1" si="237"/>
        <v>59.757848912419895</v>
      </c>
      <c r="P549" s="93">
        <f t="shared" ca="1" si="238"/>
        <v>59.757848912419895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75426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83944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10055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1758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1</v>
      </c>
      <c r="K592" s="676">
        <f t="shared" ref="K592:K594" ca="1" si="254">IF(I592&gt;0,J592*100/I592,0)</f>
        <v>0.24101031524149233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1</v>
      </c>
      <c r="K593" s="412">
        <f t="shared" ca="1" si="254"/>
        <v>0.24101031524149233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498">
        <f t="shared" ref="K821:K828" ca="1" si="335">IF(I821&gt;0,J821*100/I821,0)</f>
        <v>79.873257414289867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IFERROR(__xludf.DUMMYFUNCTION("IMPORTRANGE(""https://docs.google.com/spreadsheets/d/19vJNZY_5yjcGF2XGBMNZRCAIB0Kwfpjp8YEOfu-bneM/edit?usp=sharing"",""งานกองทุน!E87"")"),35)</f>
        <v>35</v>
      </c>
      <c r="K822" s="498">
        <f t="shared" ca="1" si="335"/>
        <v>83.333333333333329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IFERROR(__xludf.DUMMYFUNCTION("IMPORTRANGE(""https://docs.google.com/spreadsheets/d/19vJNZY_5yjcGF2XGBMNZRCAIB0Kwfpjp8YEOfu-bneM/edit?usp=sharing"",""งานกองทุน!K87"")"),20790.63)</f>
        <v>20790.63</v>
      </c>
      <c r="K823" s="498">
        <f t="shared" ca="1" si="335"/>
        <v>212.3523205350422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E245C-4D4A-4E59-9F0F-FB3D5C38A5D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5.1406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353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6461703</v>
      </c>
      <c r="N8" s="22">
        <f t="shared" ca="1" si="0"/>
        <v>5682018.8900000006</v>
      </c>
      <c r="O8" s="22">
        <f t="shared" ref="O8:O16" ca="1" si="1">IF(L8&gt;0,N8*100/L8,0)</f>
        <v>80.401771068816444</v>
      </c>
      <c r="P8" s="22">
        <f t="shared" ref="P8:P16" ca="1" si="2">IF(M8&gt;0,N8*100/M8,0)</f>
        <v>87.933767460373844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6461703</v>
      </c>
      <c r="N10" s="30">
        <f t="shared" ca="1" si="3"/>
        <v>5682018.8900000006</v>
      </c>
      <c r="O10" s="30">
        <f t="shared" ca="1" si="1"/>
        <v>80.401771068816444</v>
      </c>
      <c r="P10" s="30">
        <f t="shared" ca="1" si="2"/>
        <v>87.933767460373844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6025703</v>
      </c>
      <c r="N11" s="498">
        <f t="shared" ca="1" si="4"/>
        <v>5246018.8900000006</v>
      </c>
      <c r="O11" s="498">
        <f t="shared" ca="1" si="1"/>
        <v>79.504022925446534</v>
      </c>
      <c r="P11" s="498">
        <f t="shared" ca="1" si="2"/>
        <v>87.060694660855347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6025703</v>
      </c>
      <c r="N13" s="93">
        <f t="shared" ca="1" si="5"/>
        <v>5246018.8900000006</v>
      </c>
      <c r="O13" s="93">
        <f t="shared" ca="1" si="1"/>
        <v>79.504022925446534</v>
      </c>
      <c r="P13" s="93">
        <f t="shared" ca="1" si="2"/>
        <v>87.060694660855347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4145115</v>
      </c>
      <c r="N18" s="22">
        <f t="shared" ca="1" si="8"/>
        <v>3600845.81</v>
      </c>
      <c r="O18" s="22">
        <f t="shared" ref="O18:O26" ca="1" si="9">IF(L18&gt;0,N18*100/L18,0)</f>
        <v>72.423297808663975</v>
      </c>
      <c r="P18" s="22">
        <f t="shared" ref="P18:P26" ca="1" si="10">IF(M18&gt;0,N18*100/M18,0)</f>
        <v>86.86962388257021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4145115</v>
      </c>
      <c r="N20" s="30">
        <f t="shared" ca="1" si="11"/>
        <v>3600845.81</v>
      </c>
      <c r="O20" s="30">
        <f t="shared" ca="1" si="9"/>
        <v>72.423297808663975</v>
      </c>
      <c r="P20" s="30">
        <f t="shared" ca="1" si="10"/>
        <v>86.86962388257021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3709115</v>
      </c>
      <c r="N21" s="498">
        <f t="shared" ca="1" si="12"/>
        <v>3164845.81</v>
      </c>
      <c r="O21" s="498">
        <f t="shared" ca="1" si="9"/>
        <v>70.277682761965337</v>
      </c>
      <c r="P21" s="498">
        <f t="shared" ca="1" si="10"/>
        <v>85.32617106776145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3709115</v>
      </c>
      <c r="N23" s="93">
        <f t="shared" ca="1" si="13"/>
        <v>3164845.81</v>
      </c>
      <c r="O23" s="93">
        <f t="shared" ca="1" si="9"/>
        <v>70.277682761965337</v>
      </c>
      <c r="P23" s="93">
        <f t="shared" ca="1" si="10"/>
        <v>85.32617106776145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2316588</v>
      </c>
      <c r="N28" s="22">
        <f t="shared" si="16"/>
        <v>2081173.08</v>
      </c>
      <c r="O28" s="22">
        <f t="shared" ref="O28:O37" ca="1" si="17">IF(L28&gt;0,N28*100/L28,0)</f>
        <v>99.335831239546977</v>
      </c>
      <c r="P28" s="22">
        <f t="shared" ref="P28:P37" ca="1" si="18">IF(M28&gt;0,N28*100/M28,0)</f>
        <v>89.83785981797368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2316588</v>
      </c>
      <c r="N30" s="30">
        <f t="shared" si="19"/>
        <v>2081173.08</v>
      </c>
      <c r="O30" s="30">
        <f t="shared" ca="1" si="17"/>
        <v>99.335831239546977</v>
      </c>
      <c r="P30" s="30">
        <f t="shared" ca="1" si="18"/>
        <v>89.83785981797368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2316588</v>
      </c>
      <c r="N31" s="498">
        <f t="shared" si="20"/>
        <v>2081173.08</v>
      </c>
      <c r="O31" s="498">
        <f t="shared" ca="1" si="17"/>
        <v>99.335831239546977</v>
      </c>
      <c r="P31" s="498">
        <f t="shared" ca="1" si="18"/>
        <v>89.83785981797368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2316588</v>
      </c>
      <c r="N33" s="93">
        <f t="shared" si="21"/>
        <v>2081173.08</v>
      </c>
      <c r="O33" s="93">
        <f t="shared" ca="1" si="17"/>
        <v>99.335831239546977</v>
      </c>
      <c r="P33" s="93">
        <f t="shared" ca="1" si="18"/>
        <v>89.83785981797368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4971944</v>
      </c>
      <c r="M37" s="837">
        <f t="shared" ca="1" si="24"/>
        <v>4145115</v>
      </c>
      <c r="N37" s="837">
        <f t="shared" ca="1" si="24"/>
        <v>3600845.81</v>
      </c>
      <c r="O37" s="837">
        <f t="shared" ca="1" si="17"/>
        <v>72.423297808663975</v>
      </c>
      <c r="P37" s="837">
        <f t="shared" ca="1" si="18"/>
        <v>86.86962388257021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696040</v>
      </c>
      <c r="N41" s="85">
        <f t="shared" ca="1" si="25"/>
        <v>526313</v>
      </c>
      <c r="O41" s="85">
        <f t="shared" ref="O41:O49" ca="1" si="26">IF(L41&gt;0,N41*100/L41,0)</f>
        <v>77.952779230089064</v>
      </c>
      <c r="P41" s="85">
        <f t="shared" ref="P41:P49" ca="1" si="27">IF(M41&gt;0,N41*100/M41,0)</f>
        <v>75.615338198954078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696040</v>
      </c>
      <c r="N43" s="92">
        <f t="shared" ca="1" si="28"/>
        <v>526313</v>
      </c>
      <c r="O43" s="92">
        <f t="shared" ca="1" si="26"/>
        <v>77.952779230089064</v>
      </c>
      <c r="P43" s="92">
        <f t="shared" ca="1" si="27"/>
        <v>75.615338198954078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696040</v>
      </c>
      <c r="N44" s="498">
        <f t="shared" ca="1" si="29"/>
        <v>526313</v>
      </c>
      <c r="O44" s="498">
        <f t="shared" ca="1" si="26"/>
        <v>77.952779230089064</v>
      </c>
      <c r="P44" s="498">
        <f t="shared" ca="1" si="27"/>
        <v>75.615338198954078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IFERROR(__xludf.DUMMYFUNCTION("IMPORTRANGE(""https://docs.google.com/spreadsheets/d/1MeEWN-I1oV_STSDYn1IFDPWt_1FKiwhDph83XaGc0o0/edit?usp=sharing"",""งบพรบ!R88"")"),696040)</f>
        <v>696040</v>
      </c>
      <c r="N46" s="93">
        <f ca="1">IFERROR(__xludf.DUMMYFUNCTION("IMPORTRANGE(""https://docs.google.com/spreadsheets/d/1MeEWN-I1oV_STSDYn1IFDPWt_1FKiwhDph83XaGc0o0/edit?usp=sharing"",""งบพรบ!T88"")"),526313)</f>
        <v>526313</v>
      </c>
      <c r="O46" s="93">
        <f t="shared" ca="1" si="26"/>
        <v>77.952779230089064</v>
      </c>
      <c r="P46" s="93">
        <f t="shared" ca="1" si="27"/>
        <v>75.615338198954078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512900</v>
      </c>
      <c r="N53" s="116">
        <f t="shared" ca="1" si="31"/>
        <v>508097.08</v>
      </c>
      <c r="O53" s="116">
        <f t="shared" ref="O53:O61" ca="1" si="32">IF(L53&gt;0,N53*100/L53,0)</f>
        <v>78.970637239664285</v>
      </c>
      <c r="P53" s="116">
        <f t="shared" ref="P53:P61" ca="1" si="33">IF(M53&gt;0,N53*100/M53,0)</f>
        <v>99.063575745759408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512900</v>
      </c>
      <c r="N55" s="123">
        <f t="shared" ca="1" si="34"/>
        <v>508097.08</v>
      </c>
      <c r="O55" s="123">
        <f t="shared" ca="1" si="32"/>
        <v>78.970637239664285</v>
      </c>
      <c r="P55" s="123">
        <f t="shared" ca="1" si="33"/>
        <v>99.063575745759408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407300</v>
      </c>
      <c r="N56" s="498">
        <f t="shared" ca="1" si="35"/>
        <v>402497.08</v>
      </c>
      <c r="O56" s="498">
        <f t="shared" ca="1" si="32"/>
        <v>75.600503380916606</v>
      </c>
      <c r="P56" s="498">
        <f t="shared" ca="1" si="33"/>
        <v>98.820790572059906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IFERROR(__xludf.DUMMYFUNCTION("IMPORTRANGE(""https://docs.google.com/spreadsheets/d/1MeEWN-I1oV_STSDYn1IFDPWt_1FKiwhDph83XaGc0o0/edit?usp=sharing"",""งบพรบ!AB88"")"),407300)</f>
        <v>407300</v>
      </c>
      <c r="N58" s="93">
        <f ca="1">IFERROR(__xludf.DUMMYFUNCTION("IMPORTRANGE(""https://docs.google.com/spreadsheets/d/1MeEWN-I1oV_STSDYn1IFDPWt_1FKiwhDph83XaGc0o0/edit?usp=sharing"",""งบพรบ!AD88"")"),402497.08)</f>
        <v>402497.08</v>
      </c>
      <c r="O58" s="93">
        <f t="shared" ca="1" si="32"/>
        <v>75.600503380916606</v>
      </c>
      <c r="P58" s="93">
        <f t="shared" ca="1" si="33"/>
        <v>98.820790572059906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259524.76</v>
      </c>
      <c r="O66" s="155">
        <f t="shared" ref="O66:O74" ca="1" si="40">IF(L66&gt;0,N66*100/L66,0)</f>
        <v>67.584572916666673</v>
      </c>
      <c r="P66" s="155">
        <f t="shared" ref="P66:P74" ca="1" si="41">IF(M66&gt;0,N66*100/M66,0)</f>
        <v>91.061319298245607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259524.76</v>
      </c>
      <c r="O68" s="93">
        <f t="shared" ca="1" si="40"/>
        <v>67.584572916666673</v>
      </c>
      <c r="P68" s="93">
        <f t="shared" ca="1" si="41"/>
        <v>91.061319298245607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285000</v>
      </c>
      <c r="N69" s="498">
        <f t="shared" ca="1" si="43"/>
        <v>259524.76</v>
      </c>
      <c r="O69" s="498">
        <f t="shared" ca="1" si="40"/>
        <v>67.584572916666673</v>
      </c>
      <c r="P69" s="498">
        <f t="shared" ca="1" si="41"/>
        <v>91.061319298245607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IFERROR(__xludf.DUMMYFUNCTION("IMPORTRANGE(""https://docs.google.com/spreadsheets/d/1MeEWN-I1oV_STSDYn1IFDPWt_1FKiwhDph83XaGc0o0/edit?usp=sharing"",""งบพรบ!AL88"")"),285000)</f>
        <v>285000</v>
      </c>
      <c r="N71" s="93">
        <f ca="1">IFERROR(__xludf.DUMMYFUNCTION("IMPORTRANGE(""https://docs.google.com/spreadsheets/d/1MeEWN-I1oV_STSDYn1IFDPWt_1FKiwhDph83XaGc0o0/edit?usp=sharing"",""งบพรบ!AN88"")"),259524.76)</f>
        <v>259524.76</v>
      </c>
      <c r="O71" s="93">
        <f t="shared" ca="1" si="40"/>
        <v>67.584572916666673</v>
      </c>
      <c r="P71" s="93">
        <f t="shared" ca="1" si="41"/>
        <v>91.061319298245607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51190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IFERROR(__xludf.DUMMYFUNCTION("IMPORTRANGE(""https://docs.google.com/spreadsheets/d/1MeEWN-I1oV_STSDYn1IFDPWt_1FKiwhDph83XaGc0o0/edit?usp=sharing"",""งบพรบ!AV88"")"),51190)</f>
        <v>51190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743950</v>
      </c>
      <c r="N132" s="155">
        <f t="shared" ca="1" si="69"/>
        <v>598294.44999999995</v>
      </c>
      <c r="O132" s="155">
        <f t="shared" ref="O132:O140" ca="1" si="70">IF(L132&gt;0,N132*100/L132,0)</f>
        <v>65.630527308827226</v>
      </c>
      <c r="P132" s="155">
        <f t="shared" ref="P132:P140" ca="1" si="71">IF(M132&gt;0,N132*100/M132,0)</f>
        <v>80.421325357886943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743950</v>
      </c>
      <c r="N134" s="93">
        <f t="shared" ca="1" si="72"/>
        <v>598294.44999999995</v>
      </c>
      <c r="O134" s="93">
        <f t="shared" ca="1" si="70"/>
        <v>65.630527308827226</v>
      </c>
      <c r="P134" s="93">
        <f t="shared" ca="1" si="71"/>
        <v>80.421325357886943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543950</v>
      </c>
      <c r="N135" s="498">
        <f t="shared" ca="1" si="73"/>
        <v>398294.45</v>
      </c>
      <c r="O135" s="498">
        <f t="shared" ca="1" si="70"/>
        <v>56.446826150423036</v>
      </c>
      <c r="P135" s="498">
        <f t="shared" ca="1" si="71"/>
        <v>73.222621564482026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IFERROR(__xludf.DUMMYFUNCTION("IMPORTRANGE(""https://docs.google.com/spreadsheets/d/1MeEWN-I1oV_STSDYn1IFDPWt_1FKiwhDph83XaGc0o0/edit?usp=sharing"",""งบพรบ!BP88"")"),543950)</f>
        <v>543950</v>
      </c>
      <c r="N137" s="93">
        <f ca="1">IFERROR(__xludf.DUMMYFUNCTION("IMPORTRANGE(""https://docs.google.com/spreadsheets/d/1MeEWN-I1oV_STSDYn1IFDPWt_1FKiwhDph83XaGc0o0/edit?usp=sharing"",""งบพรบ!BR88"")"),398294.45)</f>
        <v>398294.45</v>
      </c>
      <c r="O137" s="93">
        <f t="shared" ca="1" si="70"/>
        <v>56.446826150423036</v>
      </c>
      <c r="P137" s="93">
        <f t="shared" ca="1" si="71"/>
        <v>73.222621564482026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59500</v>
      </c>
      <c r="N181" s="155">
        <f t="shared" ca="1" si="92"/>
        <v>59260</v>
      </c>
      <c r="O181" s="155">
        <f t="shared" ref="O181:O189" ca="1" si="93">IF(L181&gt;0,N181*100/L181,0)</f>
        <v>91.875968992248062</v>
      </c>
      <c r="P181" s="155">
        <f t="shared" ref="P181:P189" ca="1" si="94">IF(M181&gt;0,N181*100/M181,0)</f>
        <v>99.596638655462186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59500</v>
      </c>
      <c r="N183" s="93">
        <f t="shared" ca="1" si="95"/>
        <v>59260</v>
      </c>
      <c r="O183" s="93">
        <f t="shared" ca="1" si="93"/>
        <v>91.875968992248062</v>
      </c>
      <c r="P183" s="93">
        <f t="shared" ca="1" si="94"/>
        <v>99.596638655462186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59500</v>
      </c>
      <c r="N184" s="498">
        <f t="shared" ca="1" si="96"/>
        <v>59260</v>
      </c>
      <c r="O184" s="498">
        <f t="shared" ca="1" si="93"/>
        <v>91.875968992248062</v>
      </c>
      <c r="P184" s="498">
        <f t="shared" ca="1" si="94"/>
        <v>99.596638655462186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IFERROR(__xludf.DUMMYFUNCTION("IMPORTRANGE(""https://docs.google.com/spreadsheets/d/1MeEWN-I1oV_STSDYn1IFDPWt_1FKiwhDph83XaGc0o0/edit?usp=sharing"",""งบพรบ!CT88"")"),59500)</f>
        <v>59500</v>
      </c>
      <c r="N186" s="93">
        <f ca="1">IFERROR(__xludf.DUMMYFUNCTION("IMPORTRANGE(""https://docs.google.com/spreadsheets/d/1MeEWN-I1oV_STSDYn1IFDPWt_1FKiwhDph83XaGc0o0/edit?usp=sharing"",""งบพรบ!CV88"")"),59260)</f>
        <v>59260</v>
      </c>
      <c r="O186" s="93">
        <f t="shared" ca="1" si="93"/>
        <v>91.875968992248062</v>
      </c>
      <c r="P186" s="93">
        <f t="shared" ca="1" si="94"/>
        <v>99.596638655462186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3500</v>
      </c>
      <c r="O217" s="155">
        <f ca="1">IF(L217&gt;0,N217*100/L217,0)</f>
        <v>53.846153846153847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40300</v>
      </c>
      <c r="O277" s="155">
        <f t="shared" ref="O277:O285" ca="1" si="126">IF(L277&gt;0,N277*100/L277,0)</f>
        <v>98.268714947573756</v>
      </c>
      <c r="P277" s="155">
        <f t="shared" ref="P277:P285" ca="1" si="127">IF(M277&gt;0,N277*100/M277,0)</f>
        <v>98.268714947573756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40300</v>
      </c>
      <c r="O279" s="93">
        <f t="shared" ca="1" si="126"/>
        <v>98.268714947573756</v>
      </c>
      <c r="P279" s="93">
        <f t="shared" ca="1" si="127"/>
        <v>98.268714947573756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40300</v>
      </c>
      <c r="O280" s="498">
        <f t="shared" ca="1" si="126"/>
        <v>98.268714947573756</v>
      </c>
      <c r="P280" s="498">
        <f t="shared" ca="1" si="127"/>
        <v>98.268714947573756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IFERROR(__xludf.DUMMYFUNCTION("IMPORTRANGE(""https://docs.google.com/spreadsheets/d/1MeEWN-I1oV_STSDYn1IFDPWt_1FKiwhDph83XaGc0o0/edit?usp=sharing"",""งบพรบ!DP88"")"),40300)</f>
        <v>40300</v>
      </c>
      <c r="O282" s="93">
        <f t="shared" ca="1" si="126"/>
        <v>98.268714947573756</v>
      </c>
      <c r="P282" s="93">
        <f t="shared" ca="1" si="127"/>
        <v>98.268714947573756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255960.61</v>
      </c>
      <c r="O315" s="155">
        <f t="shared" ref="O315:O323" ca="1" si="144">IF(L315&gt;0,N315*100/L315,0)</f>
        <v>58.305378132118449</v>
      </c>
      <c r="P315" s="155">
        <f t="shared" ref="P315:P323" ca="1" si="145">IF(M315&gt;0,N315*100/M315,0)</f>
        <v>79.367631007751939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255960.61</v>
      </c>
      <c r="O317" s="93">
        <f t="shared" ca="1" si="144"/>
        <v>58.305378132118449</v>
      </c>
      <c r="P317" s="93">
        <f t="shared" ca="1" si="145"/>
        <v>79.367631007751939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322500</v>
      </c>
      <c r="N318" s="498">
        <f t="shared" ca="1" si="147"/>
        <v>255960.61</v>
      </c>
      <c r="O318" s="498">
        <f t="shared" ca="1" si="144"/>
        <v>58.305378132118449</v>
      </c>
      <c r="P318" s="498">
        <f t="shared" ca="1" si="145"/>
        <v>79.367631007751939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IFERROR(__xludf.DUMMYFUNCTION("IMPORTRANGE(""https://docs.google.com/spreadsheets/d/1MeEWN-I1oV_STSDYn1IFDPWt_1FKiwhDph83XaGc0o0/edit?usp=sharing"",""งบพรบ!EH88"")"),322500)</f>
        <v>322500</v>
      </c>
      <c r="N320" s="93">
        <f ca="1">IFERROR(__xludf.DUMMYFUNCTION("IMPORTRANGE(""https://docs.google.com/spreadsheets/d/1MeEWN-I1oV_STSDYn1IFDPWt_1FKiwhDph83XaGc0o0/edit?usp=sharing"",""งบพรบ!EJ88"")"),255960.61)</f>
        <v>255960.61</v>
      </c>
      <c r="O320" s="93">
        <f t="shared" ca="1" si="144"/>
        <v>58.305378132118449</v>
      </c>
      <c r="P320" s="93">
        <f t="shared" ca="1" si="145"/>
        <v>79.367631007751939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9306</v>
      </c>
      <c r="K327" s="446">
        <f ca="1">IF(I327&gt;0,J327*100/I327,0)</f>
        <v>193.875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113962.58</v>
      </c>
      <c r="O328" s="155">
        <f t="shared" ref="O328:O336" ca="1" si="150">IF(L328&gt;0,N328*100/L328,0)</f>
        <v>63.666245810055869</v>
      </c>
      <c r="P328" s="155">
        <f t="shared" ref="P328:P336" ca="1" si="151">IF(M328&gt;0,N328*100/M328,0)</f>
        <v>83.336438756855571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113962.58</v>
      </c>
      <c r="O330" s="93">
        <f t="shared" ca="1" si="150"/>
        <v>63.666245810055869</v>
      </c>
      <c r="P330" s="93">
        <f t="shared" ca="1" si="151"/>
        <v>83.336438756855571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136750</v>
      </c>
      <c r="N331" s="498">
        <f t="shared" ca="1" si="153"/>
        <v>113962.58</v>
      </c>
      <c r="O331" s="498">
        <f t="shared" ca="1" si="150"/>
        <v>63.666245810055869</v>
      </c>
      <c r="P331" s="498">
        <f t="shared" ca="1" si="151"/>
        <v>83.336438756855571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IFERROR(__xludf.DUMMYFUNCTION("IMPORTRANGE(""https://docs.google.com/spreadsheets/d/1MeEWN-I1oV_STSDYn1IFDPWt_1FKiwhDph83XaGc0o0/edit?usp=sharing"",""งบพรบ!ER88"")"),136750)</f>
        <v>136750</v>
      </c>
      <c r="N333" s="93">
        <f ca="1">IFERROR(__xludf.DUMMYFUNCTION("IMPORTRANGE(""https://docs.google.com/spreadsheets/d/1MeEWN-I1oV_STSDYn1IFDPWt_1FKiwhDph83XaGc0o0/edit?usp=sharing"",""งบพรบ!ET88"")"),113962.58)</f>
        <v>113962.58</v>
      </c>
      <c r="O333" s="93">
        <f t="shared" ca="1" si="150"/>
        <v>63.666245810055869</v>
      </c>
      <c r="P333" s="93">
        <f t="shared" ca="1" si="151"/>
        <v>83.336438756855571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IFERROR(__xludf.DUMMYFUNCTION("IMPORTRANGE(""https://docs.google.com/spreadsheets/d/1kVcqe37tkHyjCSG3S0O1AXqVkqjo8mSIZil3BcpIysc/edit?usp=sharing"",""ศูนย์!D88"")"),8987)</f>
        <v>8987</v>
      </c>
      <c r="K338" s="498">
        <f ca="1">IF(I338&gt;0,J338*100/I338,0)</f>
        <v>187.22916666666666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IFERROR(__xludf.DUMMYFUNCTION("IMPORTRANGE(""https://docs.google.com/spreadsheets/d/1kVcqe37tkHyjCSG3S0O1AXqVkqjo8mSIZil3BcpIysc/edit?usp=sharing"",""ศูนย์!F88"")"),306)</f>
        <v>306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1165770</v>
      </c>
      <c r="N345" s="155">
        <f t="shared" ca="1" si="155"/>
        <v>1057438.33</v>
      </c>
      <c r="O345" s="155">
        <f t="shared" ref="O345:O353" ca="1" si="156">IF(L345&gt;0,N345*100/L345,0)</f>
        <v>73.496506019071973</v>
      </c>
      <c r="P345" s="155">
        <f t="shared" ref="P345:P353" ca="1" si="157">IF(M345&gt;0,N345*100/M345,0)</f>
        <v>90.707286171371706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1165770</v>
      </c>
      <c r="N347" s="93">
        <f t="shared" ca="1" si="158"/>
        <v>1057438.33</v>
      </c>
      <c r="O347" s="93">
        <f t="shared" ca="1" si="156"/>
        <v>73.496506019071973</v>
      </c>
      <c r="P347" s="93">
        <f t="shared" ca="1" si="157"/>
        <v>90.707286171371706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1035370</v>
      </c>
      <c r="N348" s="498">
        <f t="shared" ca="1" si="159"/>
        <v>927038.33</v>
      </c>
      <c r="O348" s="498">
        <f t="shared" ca="1" si="156"/>
        <v>72.021996488393057</v>
      </c>
      <c r="P348" s="498">
        <f t="shared" ca="1" si="157"/>
        <v>89.536912408124635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IFERROR(__xludf.DUMMYFUNCTION("IMPORTRANGE(""https://docs.google.com/spreadsheets/d/1MeEWN-I1oV_STSDYn1IFDPWt_1FKiwhDph83XaGc0o0/edit?usp=sharing"",""งบพรบ!FB88"")"),1035370)</f>
        <v>1035370</v>
      </c>
      <c r="N350" s="93">
        <f ca="1">IFERROR(__xludf.DUMMYFUNCTION("IMPORTRANGE(""https://docs.google.com/spreadsheets/d/1MeEWN-I1oV_STSDYn1IFDPWt_1FKiwhDph83XaGc0o0/edit?usp=sharing"",""งบพรบ!FD88"")"),927038.33)</f>
        <v>927038.33</v>
      </c>
      <c r="O350" s="93">
        <f t="shared" ca="1" si="156"/>
        <v>72.021996488393057</v>
      </c>
      <c r="P350" s="93">
        <f t="shared" ca="1" si="157"/>
        <v>89.536912408124635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268</v>
      </c>
      <c r="K355" s="466">
        <f ca="1">IF(I355&gt;0,J355*100/I355,0)</f>
        <v>53.6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IFERROR(__xludf.DUMMYFUNCTION("IMPORTRANGE(""https://docs.google.com/spreadsheets/d/1XWAQStnk-4SwqDmLtmXYiTMKHgktTP8We1SCoS47DrQ/edit?usp=sharing"",""จัดที่ดิน!W88"")"),519)</f>
        <v>519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IFERROR(__xludf.DUMMYFUNCTION("IMPORTRANGE(""https://docs.google.com/spreadsheets/d/1XWAQStnk-4SwqDmLtmXYiTMKHgktTP8We1SCoS47DrQ/edit?usp=sharing"",""จัดที่ดิน!X88"")"),5900.4)</f>
        <v>5900.4</v>
      </c>
      <c r="K359" s="498">
        <f t="shared" ca="1" si="161"/>
        <v>118.008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IFERROR(__xludf.DUMMYFUNCTION("IMPORTRANGE(""https://docs.google.com/spreadsheets/d/1XWAQStnk-4SwqDmLtmXYiTMKHgktTP8We1SCoS47DrQ/edit?usp=sharing"",""จัดที่ดิน!Y88"")"),358)</f>
        <v>358</v>
      </c>
      <c r="K360" s="498">
        <f t="shared" ca="1" si="161"/>
        <v>71.599999999999994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IFERROR(__xludf.DUMMYFUNCTION("IMPORTRANGE(""https://docs.google.com/spreadsheets/d/1XWAQStnk-4SwqDmLtmXYiTMKHgktTP8We1SCoS47DrQ/edit?usp=sharing"",""จัดที่ดิน!Z88"")"),3620.29)</f>
        <v>3620.29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IFERROR(__xludf.DUMMYFUNCTION("IMPORTRANGE(""https://docs.google.com/spreadsheets/d/1XWAQStnk-4SwqDmLtmXYiTMKHgktTP8We1SCoS47DrQ/edit?usp=sharing"",""จัดที่ดิน!AA88"")"),268)</f>
        <v>268</v>
      </c>
      <c r="K362" s="498">
        <f t="shared" ca="1" si="161"/>
        <v>53.6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IFERROR(__xludf.DUMMYFUNCTION("IMPORTRANGE(""https://docs.google.com/spreadsheets/d/1XWAQStnk-4SwqDmLtmXYiTMKHgktTP8We1SCoS47DrQ/edit?usp=sharing"",""จัดที่ดิน!AB88"")"),2801.34)</f>
        <v>2801.34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855</v>
      </c>
      <c r="K364" s="480">
        <f t="shared" ca="1" si="161"/>
        <v>106.875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111</v>
      </c>
      <c r="K365" s="492">
        <f t="shared" ca="1" si="161"/>
        <v>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IFERROR(__xludf.DUMMYFUNCTION("IMPORTRANGE(""https://docs.google.com/spreadsheets/d/1XWAQStnk-4SwqDmLtmXYiTMKHgktTP8We1SCoS47DrQ/edit?usp=sharing"",""จัดที่ดิน!E88"")"),212)</f>
        <v>212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IFERROR(__xludf.DUMMYFUNCTION("IMPORTRANGE(""https://docs.google.com/spreadsheets/d/1XWAQStnk-4SwqDmLtmXYiTMKHgktTP8We1SCoS47DrQ/edit?usp=sharing"",""จัดที่ดิน!F88"")"),2433.85)</f>
        <v>2433.85</v>
      </c>
      <c r="K369" s="498">
        <f t="shared" ca="1" si="163"/>
        <v>162.25666666666666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IFERROR(__xludf.DUMMYFUNCTION("IMPORTRANGE(""https://docs.google.com/spreadsheets/d/1XWAQStnk-4SwqDmLtmXYiTMKHgktTP8We1SCoS47DrQ/edit?usp=sharing"",""จัดที่ดิน!G88"")"),112)</f>
        <v>112</v>
      </c>
      <c r="K370" s="498">
        <f t="shared" ca="1" si="163"/>
        <v>74.666666666666671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IFERROR(__xludf.DUMMYFUNCTION("IMPORTRANGE(""https://docs.google.com/spreadsheets/d/1XWAQStnk-4SwqDmLtmXYiTMKHgktTP8We1SCoS47DrQ/edit?usp=sharing"",""จัดที่ดิน!H88"")"),978.79)</f>
        <v>978.79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IFERROR(__xludf.DUMMYFUNCTION("IMPORTRANGE(""https://docs.google.com/spreadsheets/d/1XWAQStnk-4SwqDmLtmXYiTMKHgktTP8We1SCoS47DrQ/edit?usp=sharing"",""จัดที่ดิน!I88"")"),111)</f>
        <v>111</v>
      </c>
      <c r="K372" s="498">
        <f t="shared" ca="1" si="163"/>
        <v>74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IFERROR(__xludf.DUMMYFUNCTION("IMPORTRANGE(""https://docs.google.com/spreadsheets/d/1XWAQStnk-4SwqDmLtmXYiTMKHgktTP8We1SCoS47DrQ/edit?usp=sharing"",""จัดที่ดิน!J88"")"),975.61)</f>
        <v>975.61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744</v>
      </c>
      <c r="K374" s="492">
        <f t="shared" ca="1" si="163"/>
        <v>114.46153846153847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IFERROR(__xludf.DUMMYFUNCTION("IMPORTRANGE(""https://docs.google.com/spreadsheets/d/1XWAQStnk-4SwqDmLtmXYiTMKHgktTP8We1SCoS47DrQ/edit?usp=sharing"",""จัดที่ดิน!AH88"")"),307)</f>
        <v>307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IFERROR(__xludf.DUMMYFUNCTION("IMPORTRANGE(""https://docs.google.com/spreadsheets/d/1XWAQStnk-4SwqDmLtmXYiTMKHgktTP8We1SCoS47DrQ/edit?usp=sharing"",""จัดที่ดิน!AI88"")"),3466.55)</f>
        <v>3466.55</v>
      </c>
      <c r="K378" s="498">
        <f t="shared" ca="1" si="164"/>
        <v>99.044285714285721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IFERROR(__xludf.DUMMYFUNCTION("IMPORTRANGE(""https://docs.google.com/spreadsheets/d/1XWAQStnk-4SwqDmLtmXYiTMKHgktTP8We1SCoS47DrQ/edit?usp=sharing"",""จัดที่ดิน!AJ88"")"),834)</f>
        <v>834</v>
      </c>
      <c r="K379" s="498">
        <f t="shared" ca="1" si="164"/>
        <v>128.30769230769232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IFERROR(__xludf.DUMMYFUNCTION("IMPORTRANGE(""https://docs.google.com/spreadsheets/d/1XWAQStnk-4SwqDmLtmXYiTMKHgktTP8We1SCoS47DrQ/edit?usp=sharing"",""จัดที่ดิน!AK88"")"),11625.75)</f>
        <v>11625.75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IFERROR(__xludf.DUMMYFUNCTION("IMPORTRANGE(""https://docs.google.com/spreadsheets/d/1XWAQStnk-4SwqDmLtmXYiTMKHgktTP8We1SCoS47DrQ/edit?usp=sharing"",""จัดที่ดิน!AL88"")"),744)</f>
        <v>744</v>
      </c>
      <c r="K381" s="498">
        <f t="shared" ca="1" si="164"/>
        <v>114.46153846153847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IFERROR(__xludf.DUMMYFUNCTION("IMPORTRANGE(""https://docs.google.com/spreadsheets/d/1XWAQStnk-4SwqDmLtmXYiTMKHgktTP8We1SCoS47DrQ/edit?usp=sharing"",""จัดที่ดิน!AM88"")"),10790.91)</f>
        <v>10790.91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IFERROR(__xludf.DUMMYFUNCTION("IMPORTRANGE(""https://docs.google.com/spreadsheets/d/1XWAQStnk-4SwqDmLtmXYiTMKHgktTP8We1SCoS47DrQ/edit?usp=sharing"",""จัดที่ดิน!AP88"")"),87)</f>
        <v>87</v>
      </c>
      <c r="K385" s="506">
        <f ca="1">IF(I385&gt;0,J385*100/I385,0)</f>
        <v>58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2316588</v>
      </c>
      <c r="N414" s="553">
        <f t="shared" si="181"/>
        <v>2081173.08</v>
      </c>
      <c r="O414" s="553">
        <f ca="1">IF(L414&gt;0,N414*100/L414,0)</f>
        <v>99.335831239546977</v>
      </c>
      <c r="P414" s="553">
        <f ca="1">IF(M414&gt;0,N414*100/M414,0)</f>
        <v>89.83785981797368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124080</v>
      </c>
      <c r="O419" s="155">
        <f t="shared" ref="O419:O424" ca="1" si="185">IF(L419&gt;0,N419*100/L419,0)</f>
        <v>83.252818035426728</v>
      </c>
      <c r="P419" s="155">
        <f t="shared" ref="P419:P424" ca="1" si="186">IF(M419&gt;0,N419*100/M419,0)</f>
        <v>83.252818035426728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124080</v>
      </c>
      <c r="O421" s="93">
        <f t="shared" ca="1" si="185"/>
        <v>83.252818035426728</v>
      </c>
      <c r="P421" s="93">
        <f t="shared" ca="1" si="186"/>
        <v>83.252818035426728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124080</v>
      </c>
      <c r="O422" s="498">
        <f t="shared" ca="1" si="185"/>
        <v>83.252818035426728</v>
      </c>
      <c r="P422" s="498">
        <f t="shared" ca="1" si="186"/>
        <v>83.252818035426728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124080</v>
      </c>
      <c r="O424" s="93">
        <f t="shared" ca="1" si="185"/>
        <v>83.252818035426728</v>
      </c>
      <c r="P424" s="93">
        <f t="shared" ca="1" si="186"/>
        <v>83.252818035426728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1080+480+3740</f>
        <v>5300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230850.03</v>
      </c>
      <c r="O444" s="195">
        <f t="shared" ref="O444:O449" ca="1" si="198">IF(L444&gt;0,N444*100/L444,0)</f>
        <v>72.667473558297658</v>
      </c>
      <c r="P444" s="195">
        <f t="shared" ref="P444:P449" ca="1" si="199">IF(M444&gt;0,N444*100/M444,0)</f>
        <v>72.667473558297658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230850.03</v>
      </c>
      <c r="O446" s="93">
        <f t="shared" ca="1" si="198"/>
        <v>72.667473558297658</v>
      </c>
      <c r="P446" s="93">
        <f t="shared" ca="1" si="199"/>
        <v>72.667473558297658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230850.03</v>
      </c>
      <c r="O447" s="498">
        <f t="shared" ca="1" si="198"/>
        <v>72.667473558297658</v>
      </c>
      <c r="P447" s="498">
        <f t="shared" ca="1" si="199"/>
        <v>72.667473558297658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230850.03</v>
      </c>
      <c r="O449" s="93">
        <f t="shared" ca="1" si="198"/>
        <v>72.667473558297658</v>
      </c>
      <c r="P449" s="93">
        <f t="shared" ca="1" si="199"/>
        <v>72.667473558297658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23833.35+13000+13000+12566.67+12566.67+12133.34</f>
        <v>87100.03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360+3730+3600+360+2300</f>
        <v>10350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80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552933</v>
      </c>
      <c r="O467" s="195">
        <f t="shared" ref="O467:O472" ca="1" si="207">IF(L467&gt;0,N467*100/L467,0)</f>
        <v>96.930455803647334</v>
      </c>
      <c r="P467" s="195">
        <f t="shared" ref="P467:P472" ca="1" si="208">IF(M467&gt;0,N467*100/M467,0)</f>
        <v>96.930455803647334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552933</v>
      </c>
      <c r="O469" s="93">
        <f t="shared" ca="1" si="207"/>
        <v>96.930455803647334</v>
      </c>
      <c r="P469" s="93">
        <f t="shared" ca="1" si="208"/>
        <v>96.930455803647334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552933</v>
      </c>
      <c r="O470" s="498">
        <f t="shared" ca="1" si="207"/>
        <v>96.930455803647334</v>
      </c>
      <c r="P470" s="498">
        <f t="shared" ca="1" si="208"/>
        <v>96.930455803647334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552933</v>
      </c>
      <c r="O472" s="93">
        <f t="shared" ca="1" si="207"/>
        <v>96.930455803647334</v>
      </c>
      <c r="P472" s="93">
        <f t="shared" ca="1" si="208"/>
        <v>96.930455803647334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434000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23780+4720+480+3400+960+1440</f>
        <v>34780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630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70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261280</v>
      </c>
      <c r="O523" s="195">
        <f t="shared" ref="O523:O528" ca="1" si="227">IF(L523&gt;0,N523*100/L523,0)</f>
        <v>94.236456755392055</v>
      </c>
      <c r="P523" s="195">
        <f t="shared" ref="P523:P528" ca="1" si="228">IF(M523&gt;0,N523*100/M523,0)</f>
        <v>94.236456755392055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261280</v>
      </c>
      <c r="O525" s="93">
        <f t="shared" ca="1" si="227"/>
        <v>94.236456755392055</v>
      </c>
      <c r="P525" s="93">
        <f t="shared" ca="1" si="228"/>
        <v>94.236456755392055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261280</v>
      </c>
      <c r="O526" s="498">
        <f t="shared" ca="1" si="227"/>
        <v>94.236456755392055</v>
      </c>
      <c r="P526" s="498">
        <f t="shared" ca="1" si="228"/>
        <v>94.236456755392055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261280</v>
      </c>
      <c r="O528" s="93">
        <f t="shared" ca="1" si="227"/>
        <v>94.236456755392055</v>
      </c>
      <c r="P528" s="93">
        <f t="shared" ca="1" si="228"/>
        <v>94.236456755392055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f>3700+7980+240+22800+2080+600+360+1820</f>
        <v>39580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1002165</v>
      </c>
      <c r="N544" s="155">
        <f t="shared" si="236"/>
        <v>912030.05</v>
      </c>
      <c r="O544" s="155">
        <f t="shared" ref="O544:O549" ca="1" si="237">IF(L544&gt;0,N544*100/L544,0)</f>
        <v>116.82732670223463</v>
      </c>
      <c r="P544" s="155">
        <f t="shared" ref="P544:P549" ca="1" si="238">IF(M544&gt;0,N544*100/M544,0)</f>
        <v>91.005977059665824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1002165</v>
      </c>
      <c r="N546" s="93">
        <f t="shared" si="240"/>
        <v>912030.05</v>
      </c>
      <c r="O546" s="93">
        <f t="shared" ca="1" si="237"/>
        <v>116.82732670223463</v>
      </c>
      <c r="P546" s="93">
        <f t="shared" ca="1" si="238"/>
        <v>91.005977059665824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1002165</v>
      </c>
      <c r="N547" s="498">
        <f t="shared" si="241"/>
        <v>912030.05</v>
      </c>
      <c r="O547" s="498">
        <f t="shared" ca="1" si="237"/>
        <v>116.82732670223463</v>
      </c>
      <c r="P547" s="498">
        <f t="shared" ca="1" si="238"/>
        <v>91.005977059665824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L549+221500</f>
        <v>1002165</v>
      </c>
      <c r="N549" s="93">
        <f>N550+N551+N552+N553+N554</f>
        <v>912030.05</v>
      </c>
      <c r="O549" s="93">
        <f t="shared" ca="1" si="237"/>
        <v>116.82732670223463</v>
      </c>
      <c r="P549" s="93">
        <f t="shared" ca="1" si="238"/>
        <v>91.005977059665824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24266.68+13000+13000+13000+13000+13000</f>
        <v>89266.68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32853.25+65260+2498.45+7850+86672+7970+316+1365+14430+240+15375+3950+1780+26020+53390+14635+35360+29476.67+21627</f>
        <v>421068.37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f>220000+178195+2000+1500</f>
        <v>401695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IFERROR(__xludf.DUMMYFUNCTION("IMPORTRANGE(""https://docs.google.com/spreadsheets/d/19vJNZY_5yjcGF2XGBMNZRCAIB0Kwfpjp8YEOfu-bneM/edit?usp=sharing"",""งานกองทุน!F88"")"),2330766.03)</f>
        <v>2330766.0299999998</v>
      </c>
      <c r="K821" s="498">
        <f t="shared" ref="K821:K828" ca="1" si="335">IF(I821&gt;0,J821*100/I821,0)</f>
        <v>53.201884947338755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IFERROR(__xludf.DUMMYFUNCTION("IMPORTRANGE(""https://docs.google.com/spreadsheets/d/19vJNZY_5yjcGF2XGBMNZRCAIB0Kwfpjp8YEOfu-bneM/edit?usp=sharing"",""งานกองทุน!E88"")"),155)</f>
        <v>155</v>
      </c>
      <c r="K822" s="498">
        <f t="shared" ca="1" si="335"/>
        <v>56.159420289855071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IFERROR(__xludf.DUMMYFUNCTION("IMPORTRANGE(""https://docs.google.com/spreadsheets/d/19vJNZY_5yjcGF2XGBMNZRCAIB0Kwfpjp8YEOfu-bneM/edit?usp=sharing"",""งานกองทุน!K88"")"),422544.93)</f>
        <v>422544.93</v>
      </c>
      <c r="K823" s="498">
        <f t="shared" ca="1" si="335"/>
        <v>23.648767613541178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IFERROR(__xludf.DUMMYFUNCTION("IMPORTRANGE(""https://docs.google.com/spreadsheets/d/19vJNZY_5yjcGF2XGBMNZRCAIB0Kwfpjp8YEOfu-bneM/edit?usp=sharing"",""งานกองทุน!J88"")"),50)</f>
        <v>50</v>
      </c>
      <c r="K824" s="498">
        <f t="shared" ca="1" si="335"/>
        <v>83.333333333333329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IFERROR(__xludf.DUMMYFUNCTION("IMPORTRANGE(""https://docs.google.com/spreadsheets/d/19vJNZY_5yjcGF2XGBMNZRCAIB0Kwfpjp8YEOfu-bneM/edit?usp=sharing"",""งานกองทุน!P88"")"),257256)</f>
        <v>257256</v>
      </c>
      <c r="K825" s="498">
        <f t="shared" ca="1" si="335"/>
        <v>3770.9762532981531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IFERROR(__xludf.DUMMYFUNCTION("IMPORTRANGE(""https://docs.google.com/spreadsheets/d/19vJNZY_5yjcGF2XGBMNZRCAIB0Kwfpjp8YEOfu-bneM/edit?usp=sharing"",""งานกองทุน!O88"")"),75)</f>
        <v>75</v>
      </c>
      <c r="K826" s="498">
        <f t="shared" ca="1" si="335"/>
        <v>750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E51FC-936D-41A0-AB93-B155E4FF0A53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5703125" bestFit="1" customWidth="1"/>
    <col min="10" max="10" width="16.140625" bestFit="1" customWidth="1"/>
    <col min="11" max="11" width="12.5703125" bestFit="1" customWidth="1"/>
    <col min="12" max="12" width="22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330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68026518.189999998</v>
      </c>
      <c r="N8" s="22">
        <f t="shared" ca="1" si="0"/>
        <v>29653873.800000001</v>
      </c>
      <c r="O8" s="22">
        <f t="shared" ref="O8:O16" ca="1" si="1">IF(L8&gt;0,N8*100/L8,0)</f>
        <v>43.253074137009328</v>
      </c>
      <c r="P8" s="22">
        <f t="shared" ref="P8:P16" ca="1" si="2">IF(M8&gt;0,N8*100/M8,0)</f>
        <v>43.591638362521934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68026518.189999998</v>
      </c>
      <c r="N10" s="30">
        <f t="shared" ca="1" si="3"/>
        <v>29653873.800000001</v>
      </c>
      <c r="O10" s="30">
        <f t="shared" ca="1" si="1"/>
        <v>43.253074137009328</v>
      </c>
      <c r="P10" s="30">
        <f t="shared" ca="1" si="2"/>
        <v>43.591638362521934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4399687</v>
      </c>
      <c r="N11" s="498">
        <f t="shared" ca="1" si="4"/>
        <v>2757971.61</v>
      </c>
      <c r="O11" s="498">
        <f t="shared" ca="1" si="1"/>
        <v>56.734413561104397</v>
      </c>
      <c r="P11" s="498">
        <f t="shared" ca="1" si="2"/>
        <v>62.68563218247116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4399687</v>
      </c>
      <c r="N13" s="93">
        <f t="shared" ca="1" si="5"/>
        <v>2757971.61</v>
      </c>
      <c r="O13" s="93">
        <f t="shared" ca="1" si="1"/>
        <v>56.734413561104397</v>
      </c>
      <c r="P13" s="93">
        <f t="shared" ca="1" si="2"/>
        <v>62.68563218247116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63626831.189999998</v>
      </c>
      <c r="N14" s="498">
        <f t="shared" ca="1" si="6"/>
        <v>26895902.190000001</v>
      </c>
      <c r="O14" s="498">
        <f t="shared" ca="1" si="1"/>
        <v>42.22422468279909</v>
      </c>
      <c r="P14" s="498">
        <f t="shared" ca="1" si="2"/>
        <v>42.271321213034312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26895902.190000001</v>
      </c>
      <c r="O16" s="52">
        <f t="shared" ca="1" si="1"/>
        <v>42.22422468279909</v>
      </c>
      <c r="P16" s="52">
        <f t="shared" ca="1" si="2"/>
        <v>42.271321213034312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66292941.189999998</v>
      </c>
      <c r="N18" s="22">
        <f t="shared" ca="1" si="8"/>
        <v>29141018.460000001</v>
      </c>
      <c r="O18" s="22">
        <f t="shared" ref="O18:O26" ca="1" si="9">IF(L18&gt;0,N18*100/L18,0)</f>
        <v>43.607684710399127</v>
      </c>
      <c r="P18" s="22">
        <f t="shared" ref="P18:P26" ca="1" si="10">IF(M18&gt;0,N18*100/M18,0)</f>
        <v>43.957950781637358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66292941.189999998</v>
      </c>
      <c r="N20" s="30">
        <f t="shared" ca="1" si="11"/>
        <v>29141018.460000001</v>
      </c>
      <c r="O20" s="30">
        <f t="shared" ca="1" si="9"/>
        <v>43.607684710399127</v>
      </c>
      <c r="P20" s="30">
        <f t="shared" ca="1" si="10"/>
        <v>43.957950781637358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2666110</v>
      </c>
      <c r="N21" s="498">
        <f t="shared" ca="1" si="12"/>
        <v>2245116.27</v>
      </c>
      <c r="O21" s="498">
        <f t="shared" ca="1" si="9"/>
        <v>71.783537322308973</v>
      </c>
      <c r="P21" s="498">
        <f t="shared" ca="1" si="10"/>
        <v>84.209438845358974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2666110</v>
      </c>
      <c r="N23" s="93">
        <f t="shared" ca="1" si="13"/>
        <v>2245116.27</v>
      </c>
      <c r="O23" s="93">
        <f t="shared" ca="1" si="9"/>
        <v>71.783537322308973</v>
      </c>
      <c r="P23" s="93">
        <f t="shared" ca="1" si="10"/>
        <v>84.209438845358974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63626831.189999998</v>
      </c>
      <c r="N24" s="498">
        <f t="shared" ca="1" si="14"/>
        <v>26895902.190000001</v>
      </c>
      <c r="O24" s="498">
        <f t="shared" ca="1" si="9"/>
        <v>42.22422468279909</v>
      </c>
      <c r="P24" s="498">
        <f t="shared" ca="1" si="10"/>
        <v>42.271321213034312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26895902.190000001</v>
      </c>
      <c r="O26" s="52">
        <f t="shared" ca="1" si="9"/>
        <v>42.22422468279909</v>
      </c>
      <c r="P26" s="52">
        <f t="shared" ca="1" si="10"/>
        <v>42.271321213034312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66825420</v>
      </c>
      <c r="M37" s="837">
        <f t="shared" ca="1" si="24"/>
        <v>66292941.189999998</v>
      </c>
      <c r="N37" s="837">
        <f t="shared" ca="1" si="24"/>
        <v>29141018.460000001</v>
      </c>
      <c r="O37" s="837">
        <f t="shared" ca="1" si="17"/>
        <v>43.607684710399127</v>
      </c>
      <c r="P37" s="837">
        <f t="shared" ca="1" si="18"/>
        <v>43.957950781637358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546220</v>
      </c>
      <c r="N41" s="85">
        <f t="shared" ca="1" si="25"/>
        <v>342892.61</v>
      </c>
      <c r="O41" s="85">
        <f t="shared" ref="O41:O49" ca="1" si="26">IF(L41&gt;0,N41*100/L41,0)</f>
        <v>64.447441029978378</v>
      </c>
      <c r="P41" s="85">
        <f t="shared" ref="P41:P49" ca="1" si="27">IF(M41&gt;0,N41*100/M41,0)</f>
        <v>62.775550144630365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546220</v>
      </c>
      <c r="N43" s="92">
        <f t="shared" ca="1" si="28"/>
        <v>342892.61</v>
      </c>
      <c r="O43" s="92">
        <f t="shared" ca="1" si="26"/>
        <v>64.447441029978378</v>
      </c>
      <c r="P43" s="92">
        <f t="shared" ca="1" si="27"/>
        <v>62.775550144630365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546220</v>
      </c>
      <c r="N44" s="498">
        <f t="shared" ca="1" si="29"/>
        <v>342892.61</v>
      </c>
      <c r="O44" s="498">
        <f t="shared" ca="1" si="26"/>
        <v>64.447441029978378</v>
      </c>
      <c r="P44" s="498">
        <f t="shared" ca="1" si="27"/>
        <v>62.775550144630365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IFERROR(__xludf.DUMMYFUNCTION("IMPORTRANGE(""https://docs.google.com/spreadsheets/d/1MeEWN-I1oV_STSDYn1IFDPWt_1FKiwhDph83XaGc0o0/edit?usp=sharing"",""งบพรบ!R75"")"),546220)</f>
        <v>546220</v>
      </c>
      <c r="N46" s="93">
        <f ca="1">IFERROR(__xludf.DUMMYFUNCTION("IMPORTRANGE(""https://docs.google.com/spreadsheets/d/1MeEWN-I1oV_STSDYn1IFDPWt_1FKiwhDph83XaGc0o0/edit?usp=sharing"",""งบพรบ!T75"")"),342892.61)</f>
        <v>342892.61</v>
      </c>
      <c r="O46" s="93">
        <f t="shared" ca="1" si="26"/>
        <v>64.447441029978378</v>
      </c>
      <c r="P46" s="93">
        <f t="shared" ca="1" si="27"/>
        <v>62.775550144630365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492850</v>
      </c>
      <c r="N53" s="116">
        <f t="shared" ca="1" si="31"/>
        <v>469557.32</v>
      </c>
      <c r="O53" s="116">
        <f t="shared" ref="O53:O61" ca="1" si="32">IF(L53&gt;0,N53*100/L53,0)</f>
        <v>71.731946226703329</v>
      </c>
      <c r="P53" s="116">
        <f t="shared" ref="P53:P61" ca="1" si="33">IF(M53&gt;0,N53*100/M53,0)</f>
        <v>95.273880491021615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492850</v>
      </c>
      <c r="N55" s="123">
        <f t="shared" ca="1" si="34"/>
        <v>469557.32</v>
      </c>
      <c r="O55" s="123">
        <f t="shared" ca="1" si="32"/>
        <v>71.731946226703329</v>
      </c>
      <c r="P55" s="123">
        <f t="shared" ca="1" si="33"/>
        <v>95.273880491021615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492850</v>
      </c>
      <c r="N56" s="498">
        <f t="shared" ca="1" si="35"/>
        <v>469557.32</v>
      </c>
      <c r="O56" s="498">
        <f t="shared" ca="1" si="32"/>
        <v>71.731946226703329</v>
      </c>
      <c r="P56" s="498">
        <f t="shared" ca="1" si="33"/>
        <v>95.273880491021615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IFERROR(__xludf.DUMMYFUNCTION("IMPORTRANGE(""https://docs.google.com/spreadsheets/d/1MeEWN-I1oV_STSDYn1IFDPWt_1FKiwhDph83XaGc0o0/edit?usp=sharing"",""งบพรบ!AB75"")"),492850)</f>
        <v>492850</v>
      </c>
      <c r="N58" s="93">
        <f ca="1">IFERROR(__xludf.DUMMYFUNCTION("IMPORTRANGE(""https://docs.google.com/spreadsheets/d/1MeEWN-I1oV_STSDYn1IFDPWt_1FKiwhDph83XaGc0o0/edit?usp=sharing"",""งบพรบ!AD75"")"),469557.32)</f>
        <v>469557.32</v>
      </c>
      <c r="O58" s="93">
        <f t="shared" ca="1" si="32"/>
        <v>71.731946226703329</v>
      </c>
      <c r="P58" s="93">
        <f t="shared" ca="1" si="33"/>
        <v>95.273880491021615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529900</v>
      </c>
      <c r="N66" s="155">
        <f t="shared" ca="1" si="39"/>
        <v>478225.8</v>
      </c>
      <c r="O66" s="155">
        <f t="shared" ref="O66:O74" ca="1" si="40">IF(L66&gt;0,N66*100/L66,0)</f>
        <v>69.489363557105492</v>
      </c>
      <c r="P66" s="155">
        <f t="shared" ref="P66:P74" ca="1" si="41">IF(M66&gt;0,N66*100/M66,0)</f>
        <v>90.248311002075866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529900</v>
      </c>
      <c r="N68" s="93">
        <f t="shared" ca="1" si="42"/>
        <v>478225.8</v>
      </c>
      <c r="O68" s="93">
        <f t="shared" ca="1" si="40"/>
        <v>69.489363557105492</v>
      </c>
      <c r="P68" s="93">
        <f t="shared" ca="1" si="41"/>
        <v>90.248311002075866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529900</v>
      </c>
      <c r="N69" s="498">
        <f t="shared" ca="1" si="43"/>
        <v>478225.8</v>
      </c>
      <c r="O69" s="498">
        <f t="shared" ca="1" si="40"/>
        <v>69.489363557105492</v>
      </c>
      <c r="P69" s="498">
        <f t="shared" ca="1" si="41"/>
        <v>90.248311002075866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IFERROR(__xludf.DUMMYFUNCTION("IMPORTRANGE(""https://docs.google.com/spreadsheets/d/1MeEWN-I1oV_STSDYn1IFDPWt_1FKiwhDph83XaGc0o0/edit?usp=sharing"",""งบพรบ!AL75"")"),529900)</f>
        <v>529900</v>
      </c>
      <c r="N71" s="93">
        <f ca="1">IFERROR(__xludf.DUMMYFUNCTION("IMPORTRANGE(""https://docs.google.com/spreadsheets/d/1MeEWN-I1oV_STSDYn1IFDPWt_1FKiwhDph83XaGc0o0/edit?usp=sharing"",""งบพรบ!AN75"")"),478225.8)</f>
        <v>478225.8</v>
      </c>
      <c r="O71" s="93">
        <f t="shared" ca="1" si="40"/>
        <v>69.489363557105492</v>
      </c>
      <c r="P71" s="93">
        <f t="shared" ca="1" si="41"/>
        <v>90.248311002075866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78563</v>
      </c>
      <c r="O88" s="155">
        <f t="shared" ref="O88:O96" ca="1" si="50">IF(L88&gt;0,N88*100/L88,0)</f>
        <v>91.522600186393291</v>
      </c>
      <c r="P88" s="155">
        <f t="shared" ref="P88:P96" ca="1" si="51">IF(M88&gt;0,N88*100/M88,0)</f>
        <v>99.270912307303519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78563</v>
      </c>
      <c r="O90" s="93">
        <f t="shared" ca="1" si="50"/>
        <v>91.522600186393291</v>
      </c>
      <c r="P90" s="93">
        <f t="shared" ca="1" si="51"/>
        <v>99.270912307303519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79140</v>
      </c>
      <c r="N91" s="498">
        <f t="shared" ca="1" si="53"/>
        <v>78563</v>
      </c>
      <c r="O91" s="498">
        <f t="shared" ca="1" si="50"/>
        <v>91.522600186393291</v>
      </c>
      <c r="P91" s="498">
        <f t="shared" ca="1" si="51"/>
        <v>99.270912307303519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IFERROR(__xludf.DUMMYFUNCTION("IMPORTRANGE(""https://docs.google.com/spreadsheets/d/1MeEWN-I1oV_STSDYn1IFDPWt_1FKiwhDph83XaGc0o0/edit?usp=sharing"",""งบพรบ!AV75"")"),79140)</f>
        <v>79140</v>
      </c>
      <c r="N93" s="93">
        <f ca="1">IFERROR(__xludf.DUMMYFUNCTION("IMPORTRANGE(""https://docs.google.com/spreadsheets/d/1MeEWN-I1oV_STSDYn1IFDPWt_1FKiwhDph83XaGc0o0/edit?usp=sharing"",""งบพรบ!AX75"")"),78563)</f>
        <v>78563</v>
      </c>
      <c r="O93" s="93">
        <f t="shared" ca="1" si="50"/>
        <v>91.522600186393291</v>
      </c>
      <c r="P93" s="93">
        <f t="shared" ca="1" si="51"/>
        <v>99.270912307303519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44">
        <f t="shared" ref="I164:J164" ca="1" si="83">I174+I177</f>
        <v>0</v>
      </c>
      <c r="J164" s="844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62660</v>
      </c>
      <c r="N181" s="155">
        <f t="shared" ca="1" si="92"/>
        <v>56710</v>
      </c>
      <c r="O181" s="155">
        <f t="shared" ref="O181:O189" ca="1" si="93">IF(L181&gt;0,N181*100/L181,0)</f>
        <v>93.735537190082638</v>
      </c>
      <c r="P181" s="155">
        <f t="shared" ref="P181:P189" ca="1" si="94">IF(M181&gt;0,N181*100/M181,0)</f>
        <v>90.504308969039258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62660</v>
      </c>
      <c r="N183" s="93">
        <f t="shared" ca="1" si="95"/>
        <v>56710</v>
      </c>
      <c r="O183" s="93">
        <f t="shared" ca="1" si="93"/>
        <v>93.735537190082638</v>
      </c>
      <c r="P183" s="93">
        <f t="shared" ca="1" si="94"/>
        <v>90.504308969039258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62660</v>
      </c>
      <c r="N184" s="498">
        <f t="shared" ca="1" si="96"/>
        <v>56710</v>
      </c>
      <c r="O184" s="498">
        <f t="shared" ca="1" si="93"/>
        <v>93.735537190082638</v>
      </c>
      <c r="P184" s="498">
        <f t="shared" ca="1" si="94"/>
        <v>90.504308969039258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IFERROR(__xludf.DUMMYFUNCTION("IMPORTRANGE(""https://docs.google.com/spreadsheets/d/1MeEWN-I1oV_STSDYn1IFDPWt_1FKiwhDph83XaGc0o0/edit?usp=sharing"",""งบพรบ!CT75"")"),62660)</f>
        <v>62660</v>
      </c>
      <c r="N186" s="93">
        <f ca="1">IFERROR(__xludf.DUMMYFUNCTION("IMPORTRANGE(""https://docs.google.com/spreadsheets/d/1MeEWN-I1oV_STSDYn1IFDPWt_1FKiwhDph83XaGc0o0/edit?usp=sharing"",""งบพรบ!CV75"")"),56710)</f>
        <v>56710</v>
      </c>
      <c r="O186" s="93">
        <f t="shared" ca="1" si="93"/>
        <v>93.735537190082638</v>
      </c>
      <c r="P186" s="93">
        <f t="shared" ca="1" si="94"/>
        <v>90.504308969039258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3746221.19</v>
      </c>
      <c r="N315" s="155">
        <f t="shared" ca="1" si="143"/>
        <v>3698297.71</v>
      </c>
      <c r="O315" s="155">
        <f t="shared" ref="O315:O323" ca="1" si="144">IF(L315&gt;0,N315*100/L315,0)</f>
        <v>98.542438316013858</v>
      </c>
      <c r="P315" s="155">
        <f t="shared" ref="P315:P323" ca="1" si="145">IF(M315&gt;0,N315*100/M315,0)</f>
        <v>98.720751456749937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3746221.19</v>
      </c>
      <c r="N317" s="93">
        <f t="shared" ca="1" si="146"/>
        <v>3698297.71</v>
      </c>
      <c r="O317" s="93">
        <f t="shared" ca="1" si="144"/>
        <v>98.542438316013858</v>
      </c>
      <c r="P317" s="93">
        <f t="shared" ca="1" si="145"/>
        <v>98.720751456749937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212400</v>
      </c>
      <c r="N318" s="498">
        <f t="shared" ca="1" si="147"/>
        <v>164476.51999999999</v>
      </c>
      <c r="O318" s="498">
        <f t="shared" ca="1" si="144"/>
        <v>107.50099346405227</v>
      </c>
      <c r="P318" s="498">
        <f t="shared" ca="1" si="145"/>
        <v>77.437156308851215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IFERROR(__xludf.DUMMYFUNCTION("IMPORTRANGE(""https://docs.google.com/spreadsheets/d/1MeEWN-I1oV_STSDYn1IFDPWt_1FKiwhDph83XaGc0o0/edit?usp=sharing"",""งบพรบ!EH75"")"),212400)</f>
        <v>212400</v>
      </c>
      <c r="N320" s="93">
        <f ca="1">IFERROR(__xludf.DUMMYFUNCTION("IMPORTRANGE(""https://docs.google.com/spreadsheets/d/1MeEWN-I1oV_STSDYn1IFDPWt_1FKiwhDph83XaGc0o0/edit?usp=sharing"",""งบพรบ!EJ75"")"),164476.52)</f>
        <v>164476.51999999999</v>
      </c>
      <c r="O320" s="93">
        <f t="shared" ca="1" si="144"/>
        <v>107.50099346405227</v>
      </c>
      <c r="P320" s="93">
        <f t="shared" ca="1" si="145"/>
        <v>77.437156308851215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3533821.19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IFERROR(__xludf.DUMMYFUNCTION("IMPORTRANGE(""https://docs.google.com/spreadsheets/d/1MeEWN-I1oV_STSDYn1IFDPWt_1FKiwhDph83XaGc0o0/edit?usp=sharing"",""งบพรบ!EI75"")"),3533821.19)</f>
        <v>3533821.19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2036</v>
      </c>
      <c r="K327" s="446">
        <f ca="1">IF(I327&gt;0,J327*100/I327,0)</f>
        <v>101.8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112622.28</v>
      </c>
      <c r="O328" s="155">
        <f t="shared" ref="O328:O336" ca="1" si="150">IF(L328&gt;0,N328*100/L328,0)</f>
        <v>67.037071428571423</v>
      </c>
      <c r="P328" s="155">
        <f t="shared" ref="P328:P336" ca="1" si="151">IF(M328&gt;0,N328*100/M328,0)</f>
        <v>87.643797665369647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112622.28</v>
      </c>
      <c r="O330" s="93">
        <f t="shared" ca="1" si="150"/>
        <v>67.037071428571423</v>
      </c>
      <c r="P330" s="93">
        <f t="shared" ca="1" si="151"/>
        <v>87.643797665369647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112622.28</v>
      </c>
      <c r="O331" s="498">
        <f t="shared" ca="1" si="150"/>
        <v>67.037071428571423</v>
      </c>
      <c r="P331" s="498">
        <f t="shared" ca="1" si="151"/>
        <v>87.643797665369647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IFERROR(__xludf.DUMMYFUNCTION("IMPORTRANGE(""https://docs.google.com/spreadsheets/d/1MeEWN-I1oV_STSDYn1IFDPWt_1FKiwhDph83XaGc0o0/edit?usp=sharing"",""งบพรบ!ER75"")"),128500)</f>
        <v>128500</v>
      </c>
      <c r="N333" s="93">
        <f ca="1">IFERROR(__xludf.DUMMYFUNCTION("IMPORTRANGE(""https://docs.google.com/spreadsheets/d/1MeEWN-I1oV_STSDYn1IFDPWt_1FKiwhDph83XaGc0o0/edit?usp=sharing"",""งบพรบ!ET75"")"),112622.28)</f>
        <v>112622.28</v>
      </c>
      <c r="O333" s="93">
        <f t="shared" ca="1" si="150"/>
        <v>67.037071428571423</v>
      </c>
      <c r="P333" s="93">
        <f t="shared" ca="1" si="151"/>
        <v>87.643797665369647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IFERROR(__xludf.DUMMYFUNCTION("IMPORTRANGE(""https://docs.google.com/spreadsheets/d/1kVcqe37tkHyjCSG3S0O1AXqVkqjo8mSIZil3BcpIysc/edit?usp=sharing"",""ศูนย์!D75"")"),1994)</f>
        <v>1994</v>
      </c>
      <c r="K338" s="498">
        <f ca="1">IF(I338&gt;0,J338*100/I338,0)</f>
        <v>99.7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667840</v>
      </c>
      <c r="N345" s="155">
        <f t="shared" ca="1" si="155"/>
        <v>596573.74</v>
      </c>
      <c r="O345" s="155">
        <f t="shared" ref="O345:O353" ca="1" si="156">IF(L345&gt;0,N345*100/L345,0)</f>
        <v>71.557363560033579</v>
      </c>
      <c r="P345" s="155">
        <f t="shared" ref="P345:P353" ca="1" si="157">IF(M345&gt;0,N345*100/M345,0)</f>
        <v>89.328842237661718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667840</v>
      </c>
      <c r="N347" s="93">
        <f t="shared" ca="1" si="158"/>
        <v>596573.74</v>
      </c>
      <c r="O347" s="93">
        <f t="shared" ca="1" si="156"/>
        <v>71.557363560033579</v>
      </c>
      <c r="P347" s="93">
        <f t="shared" ca="1" si="157"/>
        <v>89.328842237661718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574830</v>
      </c>
      <c r="N348" s="498">
        <f t="shared" ca="1" si="159"/>
        <v>503563.74</v>
      </c>
      <c r="O348" s="498">
        <f t="shared" ca="1" si="156"/>
        <v>68.428283734203021</v>
      </c>
      <c r="P348" s="498">
        <f t="shared" ca="1" si="157"/>
        <v>87.602202390271913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IFERROR(__xludf.DUMMYFUNCTION("IMPORTRANGE(""https://docs.google.com/spreadsheets/d/1MeEWN-I1oV_STSDYn1IFDPWt_1FKiwhDph83XaGc0o0/edit?usp=sharing"",""งบพรบ!FB75"")"),574830)</f>
        <v>574830</v>
      </c>
      <c r="N350" s="93">
        <f ca="1">IFERROR(__xludf.DUMMYFUNCTION("IMPORTRANGE(""https://docs.google.com/spreadsheets/d/1MeEWN-I1oV_STSDYn1IFDPWt_1FKiwhDph83XaGc0o0/edit?usp=sharing"",""งบพรบ!FD75"")"),503563.74)</f>
        <v>503563.74</v>
      </c>
      <c r="O350" s="93">
        <f t="shared" ca="1" si="156"/>
        <v>68.428283734203021</v>
      </c>
      <c r="P350" s="93">
        <f t="shared" ca="1" si="157"/>
        <v>87.602202390271913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67</v>
      </c>
      <c r="K355" s="466">
        <f ca="1">IF(I355&gt;0,J355*100/I355,0)</f>
        <v>31.904761904761905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IFERROR(__xludf.DUMMYFUNCTION("IMPORTRANGE(""https://docs.google.com/spreadsheets/d/1XWAQStnk-4SwqDmLtmXYiTMKHgktTP8We1SCoS47DrQ/edit?usp=sharing"",""จัดที่ดิน!W75"")"),234)</f>
        <v>234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IFERROR(__xludf.DUMMYFUNCTION("IMPORTRANGE(""https://docs.google.com/spreadsheets/d/1XWAQStnk-4SwqDmLtmXYiTMKHgktTP8We1SCoS47DrQ/edit?usp=sharing"",""จัดที่ดิน!X75"")"),2514.27999999999)</f>
        <v>2514.2799999999902</v>
      </c>
      <c r="K359" s="498">
        <f t="shared" ca="1" si="161"/>
        <v>119.72761904761857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IFERROR(__xludf.DUMMYFUNCTION("IMPORTRANGE(""https://docs.google.com/spreadsheets/d/1XWAQStnk-4SwqDmLtmXYiTMKHgktTP8We1SCoS47DrQ/edit?usp=sharing"",""จัดที่ดิน!Y75"")"),265)</f>
        <v>265</v>
      </c>
      <c r="K360" s="498">
        <f t="shared" ca="1" si="161"/>
        <v>126.19047619047619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IFERROR(__xludf.DUMMYFUNCTION("IMPORTRANGE(""https://docs.google.com/spreadsheets/d/1XWAQStnk-4SwqDmLtmXYiTMKHgktTP8We1SCoS47DrQ/edit?usp=sharing"",""จัดที่ดิน!Z75"")"),4580.03)</f>
        <v>4580.03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IFERROR(__xludf.DUMMYFUNCTION("IMPORTRANGE(""https://docs.google.com/spreadsheets/d/1XWAQStnk-4SwqDmLtmXYiTMKHgktTP8We1SCoS47DrQ/edit?usp=sharing"",""จัดที่ดิน!AA75"")"),67)</f>
        <v>67</v>
      </c>
      <c r="K362" s="498">
        <f t="shared" ca="1" si="161"/>
        <v>31.904761904761905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IFERROR(__xludf.DUMMYFUNCTION("IMPORTRANGE(""https://docs.google.com/spreadsheets/d/1XWAQStnk-4SwqDmLtmXYiTMKHgktTP8We1SCoS47DrQ/edit?usp=sharing"",""จัดที่ดิน!AB75"")"),732.369999999999)</f>
        <v>732.36999999999898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286</v>
      </c>
      <c r="K364" s="480">
        <f t="shared" ca="1" si="161"/>
        <v>105.92592592592592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IFERROR(__xludf.DUMMYFUNCTION("IMPORTRANGE(""https://docs.google.com/spreadsheets/d/1XWAQStnk-4SwqDmLtmXYiTMKHgktTP8We1SCoS47DrQ/edit?usp=sharing"",""จัดที่ดิน!E75"")"),121)</f>
        <v>121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IFERROR(__xludf.DUMMYFUNCTION("IMPORTRANGE(""https://docs.google.com/spreadsheets/d/1XWAQStnk-4SwqDmLtmXYiTMKHgktTP8We1SCoS47DrQ/edit?usp=sharing"",""จัดที่ดิน!F75"")"),1414.02)</f>
        <v>1414.02</v>
      </c>
      <c r="K369" s="498">
        <f t="shared" ca="1" si="163"/>
        <v>108.77076923076923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IFERROR(__xludf.DUMMYFUNCTION("IMPORTRANGE(""https://docs.google.com/spreadsheets/d/1XWAQStnk-4SwqDmLtmXYiTMKHgktTP8We1SCoS47DrQ/edit?usp=sharing"",""จัดที่ดิน!G75"")"),164)</f>
        <v>164</v>
      </c>
      <c r="K370" s="498">
        <f t="shared" ca="1" si="163"/>
        <v>126.15384615384616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IFERROR(__xludf.DUMMYFUNCTION("IMPORTRANGE(""https://docs.google.com/spreadsheets/d/1XWAQStnk-4SwqDmLtmXYiTMKHgktTP8We1SCoS47DrQ/edit?usp=sharing"",""จัดที่ดิน!H75"")"),3550.03)</f>
        <v>3550.03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241</v>
      </c>
      <c r="K374" s="492">
        <f t="shared" ca="1" si="163"/>
        <v>172.14285714285714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IFERROR(__xludf.DUMMYFUNCTION("IMPORTRANGE(""https://docs.google.com/spreadsheets/d/1XWAQStnk-4SwqDmLtmXYiTMKHgktTP8We1SCoS47DrQ/edit?usp=sharing"",""จัดที่ดิน!AH75"")"),113)</f>
        <v>113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IFERROR(__xludf.DUMMYFUNCTION("IMPORTRANGE(""https://docs.google.com/spreadsheets/d/1XWAQStnk-4SwqDmLtmXYiTMKHgktTP8We1SCoS47DrQ/edit?usp=sharing"",""จัดที่ดิน!AI75"")"),1100.26)</f>
        <v>1100.26</v>
      </c>
      <c r="K378" s="498">
        <f t="shared" ca="1" si="164"/>
        <v>137.5325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IFERROR(__xludf.DUMMYFUNCTION("IMPORTRANGE(""https://docs.google.com/spreadsheets/d/1XWAQStnk-4SwqDmLtmXYiTMKHgktTP8We1SCoS47DrQ/edit?usp=sharing"",""จัดที่ดิน!AJ75"")"),320)</f>
        <v>320</v>
      </c>
      <c r="K379" s="498">
        <f t="shared" ca="1" si="164"/>
        <v>228.57142857142858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IFERROR(__xludf.DUMMYFUNCTION("IMPORTRANGE(""https://docs.google.com/spreadsheets/d/1XWAQStnk-4SwqDmLtmXYiTMKHgktTP8We1SCoS47DrQ/edit?usp=sharing"",""จัดที่ดิน!AK75"")"),4457.57)</f>
        <v>4457.57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IFERROR(__xludf.DUMMYFUNCTION("IMPORTRANGE(""https://docs.google.com/spreadsheets/d/1XWAQStnk-4SwqDmLtmXYiTMKHgktTP8We1SCoS47DrQ/edit?usp=sharing"",""จัดที่ดิน!AL75"")"),241)</f>
        <v>241</v>
      </c>
      <c r="K381" s="498">
        <f t="shared" ca="1" si="164"/>
        <v>172.14285714285714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IFERROR(__xludf.DUMMYFUNCTION("IMPORTRANGE(""https://docs.google.com/spreadsheets/d/1XWAQStnk-4SwqDmLtmXYiTMKHgktTP8We1SCoS47DrQ/edit?usp=sharing"",""จัดที่ดิน!AM75"")"),3594.01)</f>
        <v>3594.01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IFERROR(__xludf.DUMMYFUNCTION("IMPORTRANGE(""https://docs.google.com/spreadsheets/d/1XWAQStnk-4SwqDmLtmXYiTMKHgktTP8We1SCoS47DrQ/edit?usp=sharing"",""จัดที่ดิน!AP75"")"),3)</f>
        <v>3</v>
      </c>
      <c r="K385" s="506">
        <f ca="1">IF(I385&gt;0,J385*100/I385,0)</f>
        <v>15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11</v>
      </c>
      <c r="K401" s="527">
        <f t="shared" si="172"/>
        <v>73.333333333333329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23269071</v>
      </c>
      <c r="O402" s="155">
        <f t="shared" ref="O402:O410" ca="1" si="175">IF(L402&gt;0,N402*100/L402,0)</f>
        <v>68.438444117647066</v>
      </c>
      <c r="P402" s="155">
        <f t="shared" ref="P402:P410" ca="1" si="176">IF(M402&gt;0,N402*100/M402,0)</f>
        <v>68.438444117647066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23269071</v>
      </c>
      <c r="O404" s="93">
        <f t="shared" ca="1" si="175"/>
        <v>68.438444117647066</v>
      </c>
      <c r="P404" s="93">
        <f t="shared" ca="1" si="176"/>
        <v>68.438444117647066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23269071</v>
      </c>
      <c r="O408" s="498">
        <f t="shared" ca="1" si="175"/>
        <v>68.438444117647066</v>
      </c>
      <c r="P408" s="498">
        <f t="shared" ca="1" si="176"/>
        <v>68.438444117647066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IFERROR(__xludf.DUMMYFUNCTION("IMPORTRANGE(""https://docs.google.com/spreadsheets/d/1MeEWN-I1oV_STSDYn1IFDPWt_1FKiwhDph83XaGc0o0/edit?usp=sharing"",""งบพรบ!FY75"")"),23269071)</f>
        <v>23269071</v>
      </c>
      <c r="O410" s="93">
        <f t="shared" ca="1" si="175"/>
        <v>68.438444117647066</v>
      </c>
      <c r="P410" s="93">
        <f t="shared" ca="1" si="176"/>
        <v>68.438444117647066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11</v>
      </c>
      <c r="K412" s="498">
        <f t="shared" ref="K412:K413" si="180">IF(I412&gt;0,J412*100/I412,0)</f>
        <v>73.333333333333329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422391</v>
      </c>
      <c r="K413" s="545">
        <f t="shared" si="180"/>
        <v>53.077532043226938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IFERROR(__xludf.DUMMYFUNCTION("IMPORTRANGE(""https://docs.google.com/spreadsheets/d/19vJNZY_5yjcGF2XGBMNZRCAIB0Kwfpjp8YEOfu-bneM/edit?usp=sharing"",""งานกองทุน!F75"")"),232383.5)</f>
        <v>232383.5</v>
      </c>
      <c r="K821" s="498">
        <f t="shared" ref="K821:K828" ca="1" si="335">IF(I821&gt;0,J821*100/I821,0)</f>
        <v>147.7309859137022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IFERROR(__xludf.DUMMYFUNCTION("IMPORTRANGE(""https://docs.google.com/spreadsheets/d/19vJNZY_5yjcGF2XGBMNZRCAIB0Kwfpjp8YEOfu-bneM/edit?usp=sharing"",""งานกองทุน!E75"")"),24)</f>
        <v>24</v>
      </c>
      <c r="K822" s="498">
        <f t="shared" ca="1" si="335"/>
        <v>133.33333333333334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IFERROR(__xludf.DUMMYFUNCTION("IMPORTRANGE(""https://docs.google.com/spreadsheets/d/19vJNZY_5yjcGF2XGBMNZRCAIB0Kwfpjp8YEOfu-bneM/edit?usp=sharing"",""งานกองทุน!K75"")"),1030422.21)</f>
        <v>1030422.21</v>
      </c>
      <c r="K823" s="498">
        <f t="shared" ca="1" si="335"/>
        <v>135.2511024879891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IFERROR(__xludf.DUMMYFUNCTION("IMPORTRANGE(""https://docs.google.com/spreadsheets/d/19vJNZY_5yjcGF2XGBMNZRCAIB0Kwfpjp8YEOfu-bneM/edit?usp=sharing"",""งานกองทุน!J75"")"),120)</f>
        <v>120</v>
      </c>
      <c r="K824" s="498">
        <f t="shared" ca="1" si="335"/>
        <v>461.53846153846155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IFERROR(__xludf.DUMMYFUNCTION("IMPORTRANGE(""https://docs.google.com/spreadsheets/d/19vJNZY_5yjcGF2XGBMNZRCAIB0Kwfpjp8YEOfu-bneM/edit?usp=sharing"",""งานกองทุน!P75"")"),20029.48)</f>
        <v>20029.48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IFERROR(__xludf.DUMMYFUNCTION("IMPORTRANGE(""https://docs.google.com/spreadsheets/d/19vJNZY_5yjcGF2XGBMNZRCAIB0Kwfpjp8YEOfu-bneM/edit?usp=sharing"",""งานกองทุน!O75"")"),12)</f>
        <v>12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IFERROR(__xludf.DUMMYFUNCTION("IMPORTRANGE(""https://docs.google.com/spreadsheets/d/19vJNZY_5yjcGF2XGBMNZRCAIB0Kwfpjp8YEOfu-bneM/edit?usp=sharing"",""งานกองทุน!U75"")"),200000)</f>
        <v>200000</v>
      </c>
      <c r="K827" s="498">
        <f t="shared" ca="1" si="335"/>
        <v>71.428571428571431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IFERROR(__xludf.DUMMYFUNCTION("IMPORTRANGE(""https://docs.google.com/spreadsheets/d/19vJNZY_5yjcGF2XGBMNZRCAIB0Kwfpjp8YEOfu-bneM/edit?usp=sharing"",""งานกองทุน!T75"")"),4)</f>
        <v>4</v>
      </c>
      <c r="K828" s="506">
        <f t="shared" ca="1" si="335"/>
        <v>36.363636363636367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9ADCF-E319-4D8F-98A8-A2DDD5C7712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334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5560809</v>
      </c>
      <c r="N8" s="22">
        <f t="shared" ca="1" si="0"/>
        <v>4053159.37</v>
      </c>
      <c r="O8" s="22">
        <f t="shared" ref="O8:O16" ca="1" si="1">IF(L8&gt;0,N8*100/L8,0)</f>
        <v>70.78417804428544</v>
      </c>
      <c r="P8" s="22">
        <f t="shared" ref="P8:P16" ca="1" si="2">IF(M8&gt;0,N8*100/M8,0)</f>
        <v>72.887944362052352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5560809</v>
      </c>
      <c r="N10" s="30">
        <f t="shared" ca="1" si="3"/>
        <v>4053159.37</v>
      </c>
      <c r="O10" s="30">
        <f t="shared" ca="1" si="1"/>
        <v>70.78417804428544</v>
      </c>
      <c r="P10" s="30">
        <f t="shared" ca="1" si="2"/>
        <v>72.887944362052352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5216009</v>
      </c>
      <c r="N11" s="498">
        <f t="shared" ca="1" si="4"/>
        <v>3708359.37</v>
      </c>
      <c r="O11" s="498">
        <f t="shared" ca="1" si="1"/>
        <v>68.912204547578909</v>
      </c>
      <c r="P11" s="498">
        <f t="shared" ca="1" si="2"/>
        <v>71.095724144647761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5216009</v>
      </c>
      <c r="N13" s="93">
        <f t="shared" ca="1" si="5"/>
        <v>3708359.37</v>
      </c>
      <c r="O13" s="93">
        <f t="shared" ca="1" si="1"/>
        <v>68.912204547578909</v>
      </c>
      <c r="P13" s="93">
        <f t="shared" ca="1" si="2"/>
        <v>71.095724144647761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3440973</v>
      </c>
      <c r="N18" s="22">
        <f t="shared" ca="1" si="8"/>
        <v>2890006.86</v>
      </c>
      <c r="O18" s="22">
        <f t="shared" ref="O18:O26" ca="1" si="9">IF(L18&gt;0,N18*100/L18,0)</f>
        <v>80.138949516741093</v>
      </c>
      <c r="P18" s="22">
        <f t="shared" ref="P18:P26" ca="1" si="10">IF(M18&gt;0,N18*100/M18,0)</f>
        <v>83.988071397247225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3440973</v>
      </c>
      <c r="N20" s="30">
        <f t="shared" ca="1" si="11"/>
        <v>2890006.86</v>
      </c>
      <c r="O20" s="30">
        <f t="shared" ca="1" si="9"/>
        <v>80.138949516741093</v>
      </c>
      <c r="P20" s="30">
        <f t="shared" ca="1" si="10"/>
        <v>83.988071397247225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3096173</v>
      </c>
      <c r="N21" s="498">
        <f t="shared" ca="1" si="12"/>
        <v>2545206.86</v>
      </c>
      <c r="O21" s="498">
        <f t="shared" ca="1" si="9"/>
        <v>78.039239048949156</v>
      </c>
      <c r="P21" s="498">
        <f t="shared" ca="1" si="10"/>
        <v>82.204930409250395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3096173</v>
      </c>
      <c r="N23" s="93">
        <f t="shared" ca="1" si="13"/>
        <v>2545206.86</v>
      </c>
      <c r="O23" s="93">
        <f t="shared" ca="1" si="9"/>
        <v>78.039239048949156</v>
      </c>
      <c r="P23" s="93">
        <f t="shared" ca="1" si="10"/>
        <v>82.204930409250395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1163152.51</v>
      </c>
      <c r="O28" s="22">
        <f t="shared" ref="O28:O37" ca="1" si="17">IF(L28&gt;0,N28*100/L28,0)</f>
        <v>54.869929088854043</v>
      </c>
      <c r="P28" s="22">
        <f t="shared" ref="P28:P37" ca="1" si="18">IF(M28&gt;0,N28*100/M28,0)</f>
        <v>54.869929088854043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1163152.51</v>
      </c>
      <c r="O30" s="30">
        <f t="shared" ca="1" si="17"/>
        <v>54.869929088854043</v>
      </c>
      <c r="P30" s="30">
        <f t="shared" ca="1" si="18"/>
        <v>54.869929088854043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1163152.51</v>
      </c>
      <c r="O31" s="498">
        <f t="shared" ca="1" si="17"/>
        <v>54.869929088854043</v>
      </c>
      <c r="P31" s="498">
        <f t="shared" ca="1" si="18"/>
        <v>54.869929088854043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1163152.51</v>
      </c>
      <c r="O33" s="93">
        <f t="shared" ca="1" si="17"/>
        <v>54.869929088854043</v>
      </c>
      <c r="P33" s="93">
        <f t="shared" ca="1" si="18"/>
        <v>54.869929088854043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3606245</v>
      </c>
      <c r="M37" s="837">
        <f t="shared" ca="1" si="24"/>
        <v>3440973</v>
      </c>
      <c r="N37" s="837">
        <f t="shared" ca="1" si="24"/>
        <v>2890006.8600000003</v>
      </c>
      <c r="O37" s="837">
        <f t="shared" ca="1" si="17"/>
        <v>80.138949516741121</v>
      </c>
      <c r="P37" s="837">
        <f t="shared" ca="1" si="18"/>
        <v>83.988071397247253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619460</v>
      </c>
      <c r="N41" s="85">
        <f t="shared" ca="1" si="25"/>
        <v>430367.5</v>
      </c>
      <c r="O41" s="85">
        <f t="shared" ref="O41:O49" ca="1" si="26">IF(L41&gt;0,N41*100/L41,0)</f>
        <v>71.823681575433909</v>
      </c>
      <c r="P41" s="85">
        <f t="shared" ref="P41:P49" ca="1" si="27">IF(M41&gt;0,N41*100/M41,0)</f>
        <v>69.474623058793142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619460</v>
      </c>
      <c r="N43" s="92">
        <f t="shared" ca="1" si="28"/>
        <v>430367.5</v>
      </c>
      <c r="O43" s="92">
        <f t="shared" ca="1" si="26"/>
        <v>71.823681575433909</v>
      </c>
      <c r="P43" s="92">
        <f t="shared" ca="1" si="27"/>
        <v>69.474623058793142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619460</v>
      </c>
      <c r="N44" s="498">
        <f t="shared" ca="1" si="29"/>
        <v>430367.5</v>
      </c>
      <c r="O44" s="498">
        <f t="shared" ca="1" si="26"/>
        <v>71.823681575433909</v>
      </c>
      <c r="P44" s="498">
        <f t="shared" ca="1" si="27"/>
        <v>69.474623058793142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IFERROR(__xludf.DUMMYFUNCTION("IMPORTRANGE(""https://docs.google.com/spreadsheets/d/1MeEWN-I1oV_STSDYn1IFDPWt_1FKiwhDph83XaGc0o0/edit?usp=sharing"",""งบพรบ!R76"")"),619460)</f>
        <v>619460</v>
      </c>
      <c r="N46" s="93">
        <f ca="1">IFERROR(__xludf.DUMMYFUNCTION("IMPORTRANGE(""https://docs.google.com/spreadsheets/d/1MeEWN-I1oV_STSDYn1IFDPWt_1FKiwhDph83XaGc0o0/edit?usp=sharing"",""งบพรบ!T76"")"),430367.5)</f>
        <v>430367.5</v>
      </c>
      <c r="O46" s="93">
        <f t="shared" ca="1" si="26"/>
        <v>71.823681575433909</v>
      </c>
      <c r="P46" s="93">
        <f t="shared" ca="1" si="27"/>
        <v>69.474623058793142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565083</v>
      </c>
      <c r="N53" s="116">
        <f t="shared" ca="1" si="31"/>
        <v>560957.76</v>
      </c>
      <c r="O53" s="116">
        <f t="shared" ref="O53:O61" ca="1" si="32">IF(L53&gt;0,N53*100/L53,0)</f>
        <v>77.213731589814174</v>
      </c>
      <c r="P53" s="116">
        <f t="shared" ref="P53:P61" ca="1" si="33">IF(M53&gt;0,N53*100/M53,0)</f>
        <v>99.269976268972883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565083</v>
      </c>
      <c r="N55" s="123">
        <f t="shared" ca="1" si="34"/>
        <v>560957.76</v>
      </c>
      <c r="O55" s="123">
        <f t="shared" ca="1" si="32"/>
        <v>77.213731589814174</v>
      </c>
      <c r="P55" s="123">
        <f t="shared" ca="1" si="33"/>
        <v>99.269976268972883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525283</v>
      </c>
      <c r="N56" s="498">
        <f t="shared" ca="1" si="35"/>
        <v>521157.76</v>
      </c>
      <c r="O56" s="498">
        <f t="shared" ca="1" si="32"/>
        <v>75.893077035095388</v>
      </c>
      <c r="P56" s="498">
        <f t="shared" ca="1" si="33"/>
        <v>99.214663333860031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IFERROR(__xludf.DUMMYFUNCTION("IMPORTRANGE(""https://docs.google.com/spreadsheets/d/1MeEWN-I1oV_STSDYn1IFDPWt_1FKiwhDph83XaGc0o0/edit?usp=sharing"",""งบพรบ!AB76"")"),525283)</f>
        <v>525283</v>
      </c>
      <c r="N58" s="93">
        <f ca="1">IFERROR(__xludf.DUMMYFUNCTION("IMPORTRANGE(""https://docs.google.com/spreadsheets/d/1MeEWN-I1oV_STSDYn1IFDPWt_1FKiwhDph83XaGc0o0/edit?usp=sharing"",""งบพรบ!AD76"")"),521157.76)</f>
        <v>521157.76</v>
      </c>
      <c r="O58" s="93">
        <f t="shared" ca="1" si="32"/>
        <v>75.893077035095388</v>
      </c>
      <c r="P58" s="93">
        <f t="shared" ca="1" si="33"/>
        <v>99.214663333860031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870600</v>
      </c>
      <c r="N66" s="155">
        <f t="shared" ca="1" si="39"/>
        <v>705335.2</v>
      </c>
      <c r="O66" s="155">
        <f t="shared" ref="O66:O74" ca="1" si="40">IF(L66&gt;0,N66*100/L66,0)</f>
        <v>88.632219150540337</v>
      </c>
      <c r="P66" s="155">
        <f t="shared" ref="P66:P74" ca="1" si="41">IF(M66&gt;0,N66*100/M66,0)</f>
        <v>81.017137606248568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870600</v>
      </c>
      <c r="N68" s="93">
        <f t="shared" ca="1" si="42"/>
        <v>705335.2</v>
      </c>
      <c r="O68" s="93">
        <f t="shared" ca="1" si="40"/>
        <v>88.632219150540337</v>
      </c>
      <c r="P68" s="93">
        <f t="shared" ca="1" si="41"/>
        <v>81.017137606248568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870600</v>
      </c>
      <c r="N69" s="498">
        <f t="shared" ca="1" si="43"/>
        <v>705335.2</v>
      </c>
      <c r="O69" s="498">
        <f t="shared" ca="1" si="40"/>
        <v>88.632219150540337</v>
      </c>
      <c r="P69" s="498">
        <f t="shared" ca="1" si="41"/>
        <v>81.017137606248568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IFERROR(__xludf.DUMMYFUNCTION("IMPORTRANGE(""https://docs.google.com/spreadsheets/d/1MeEWN-I1oV_STSDYn1IFDPWt_1FKiwhDph83XaGc0o0/edit?usp=sharing"",""งบพรบ!AL76"")"),870600)</f>
        <v>870600</v>
      </c>
      <c r="N71" s="93">
        <f ca="1">IFERROR(__xludf.DUMMYFUNCTION("IMPORTRANGE(""https://docs.google.com/spreadsheets/d/1MeEWN-I1oV_STSDYn1IFDPWt_1FKiwhDph83XaGc0o0/edit?usp=sharing"",""งบพรบ!AN76"")"),705335.2)</f>
        <v>705335.2</v>
      </c>
      <c r="O71" s="93">
        <f t="shared" ca="1" si="40"/>
        <v>88.632219150540337</v>
      </c>
      <c r="P71" s="93">
        <f t="shared" ca="1" si="41"/>
        <v>81.017137606248568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89.557069846678019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89.557069846678019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89.557069846678019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89.557069846678019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120945</v>
      </c>
      <c r="O132" s="155">
        <f t="shared" ref="O132:O140" ca="1" si="70">IF(L132&gt;0,N132*100/L132,0)</f>
        <v>79.750090666314989</v>
      </c>
      <c r="P132" s="155">
        <f t="shared" ref="P132:P140" ca="1" si="71">IF(M132&gt;0,N132*100/M132,0)</f>
        <v>82.331518039482646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120945</v>
      </c>
      <c r="O134" s="93">
        <f t="shared" ca="1" si="70"/>
        <v>79.750090666314989</v>
      </c>
      <c r="P134" s="93">
        <f t="shared" ca="1" si="71"/>
        <v>82.331518039482646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43900</v>
      </c>
      <c r="N135" s="498">
        <f t="shared" ca="1" si="73"/>
        <v>17945</v>
      </c>
      <c r="O135" s="498">
        <f t="shared" ca="1" si="70"/>
        <v>36.882129277566541</v>
      </c>
      <c r="P135" s="498">
        <f t="shared" ca="1" si="71"/>
        <v>40.876993166287015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IFERROR(__xludf.DUMMYFUNCTION("IMPORTRANGE(""https://docs.google.com/spreadsheets/d/1MeEWN-I1oV_STSDYn1IFDPWt_1FKiwhDph83XaGc0o0/edit?usp=sharing"",""งบพรบ!BP76"")"),43900)</f>
        <v>43900</v>
      </c>
      <c r="N137" s="93">
        <f ca="1">IFERROR(__xludf.DUMMYFUNCTION("IMPORTRANGE(""https://docs.google.com/spreadsheets/d/1MeEWN-I1oV_STSDYn1IFDPWt_1FKiwhDph83XaGc0o0/edit?usp=sharing"",""งบพรบ!BR76"")"),17945)</f>
        <v>17945</v>
      </c>
      <c r="O137" s="93">
        <f t="shared" ca="1" si="70"/>
        <v>36.882129277566541</v>
      </c>
      <c r="P137" s="93">
        <f t="shared" ca="1" si="71"/>
        <v>40.876993166287015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17380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28.481012658227847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17380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28.481012658227847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17380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28.481012658227847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IFERROR(__xludf.DUMMYFUNCTION("IMPORTRANGE(""https://docs.google.com/spreadsheets/d/1MeEWN-I1oV_STSDYn1IFDPWt_1FKiwhDph83XaGc0o0/edit?usp=sharing"",""งบพรบ!BZ76"")"),17380)</f>
        <v>17380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28.481012658227847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44">
        <f t="shared" ref="I164:J164" ca="1" si="83">I174+I177</f>
        <v>0</v>
      </c>
      <c r="J164" s="844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72370</v>
      </c>
      <c r="N181" s="155">
        <f t="shared" ca="1" si="92"/>
        <v>70692</v>
      </c>
      <c r="O181" s="155">
        <f t="shared" ref="O181:O189" ca="1" si="93">IF(L181&gt;0,N181*100/L181,0)</f>
        <v>110.45625</v>
      </c>
      <c r="P181" s="155">
        <f t="shared" ref="P181:P189" ca="1" si="94">IF(M181&gt;0,N181*100/M181,0)</f>
        <v>97.681359679425171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72370</v>
      </c>
      <c r="N183" s="93">
        <f t="shared" ca="1" si="95"/>
        <v>70692</v>
      </c>
      <c r="O183" s="93">
        <f t="shared" ca="1" si="93"/>
        <v>110.45625</v>
      </c>
      <c r="P183" s="93">
        <f t="shared" ca="1" si="94"/>
        <v>97.681359679425171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72370</v>
      </c>
      <c r="N184" s="498">
        <f t="shared" ca="1" si="96"/>
        <v>70692</v>
      </c>
      <c r="O184" s="498">
        <f t="shared" ca="1" si="93"/>
        <v>110.45625</v>
      </c>
      <c r="P184" s="498">
        <f t="shared" ca="1" si="94"/>
        <v>97.681359679425171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IFERROR(__xludf.DUMMYFUNCTION("IMPORTRANGE(""https://docs.google.com/spreadsheets/d/1MeEWN-I1oV_STSDYn1IFDPWt_1FKiwhDph83XaGc0o0/edit?usp=sharing"",""งบพรบ!CT76"")"),72370)</f>
        <v>72370</v>
      </c>
      <c r="N186" s="93">
        <f ca="1">IFERROR(__xludf.DUMMYFUNCTION("IMPORTRANGE(""https://docs.google.com/spreadsheets/d/1MeEWN-I1oV_STSDYn1IFDPWt_1FKiwhDph83XaGc0o0/edit?usp=sharing"",""งบพรบ!CV76"")"),70692)</f>
        <v>70692</v>
      </c>
      <c r="O186" s="93">
        <f t="shared" ca="1" si="93"/>
        <v>110.45625</v>
      </c>
      <c r="P186" s="93">
        <f t="shared" ca="1" si="94"/>
        <v>97.681359679425171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2450</v>
      </c>
      <c r="O191" s="155">
        <f ca="1">IF(L191&gt;0,N191*100/L191,0)</f>
        <v>40.833333333333336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5120</v>
      </c>
      <c r="O277" s="155">
        <f t="shared" ref="O277:O285" ca="1" si="126">IF(L277&gt;0,N277*100/L277,0)</f>
        <v>22.624834290764472</v>
      </c>
      <c r="P277" s="155">
        <f t="shared" ref="P277:P285" ca="1" si="127">IF(M277&gt;0,N277*100/M277,0)</f>
        <v>22.624834290764472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5120</v>
      </c>
      <c r="O279" s="93">
        <f t="shared" ca="1" si="126"/>
        <v>22.624834290764472</v>
      </c>
      <c r="P279" s="93">
        <f t="shared" ca="1" si="127"/>
        <v>22.624834290764472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5120</v>
      </c>
      <c r="O280" s="498">
        <f t="shared" ca="1" si="126"/>
        <v>22.624834290764472</v>
      </c>
      <c r="P280" s="498">
        <f t="shared" ca="1" si="127"/>
        <v>22.624834290764472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IFERROR(__xludf.DUMMYFUNCTION("IMPORTRANGE(""https://docs.google.com/spreadsheets/d/1MeEWN-I1oV_STSDYn1IFDPWt_1FKiwhDph83XaGc0o0/edit?usp=sharing"",""งบพรบ!DP76"")"),5120)</f>
        <v>5120</v>
      </c>
      <c r="O282" s="93">
        <f t="shared" ca="1" si="126"/>
        <v>22.624834290764472</v>
      </c>
      <c r="P282" s="93">
        <f t="shared" ca="1" si="127"/>
        <v>22.624834290764472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51.70807453416149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51.70807453416149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51.70807453416149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IFERROR(__xludf.DUMMYFUNCTION("IMPORTRANGE(""https://docs.google.com/spreadsheets/d/1MeEWN-I1oV_STSDYn1IFDPWt_1FKiwhDph83XaGc0o0/edit?usp=sharing"",""งบพรบ!DX76"")"),64400)</f>
        <v>64400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51.70807453416149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108686.2</v>
      </c>
      <c r="O315" s="155">
        <f t="shared" ref="O315:O323" ca="1" si="144">IF(L315&gt;0,N315*100/L315,0)</f>
        <v>71.036732026143795</v>
      </c>
      <c r="P315" s="155">
        <f t="shared" ref="P315:P323" ca="1" si="145">IF(M315&gt;0,N315*100/M315,0)</f>
        <v>94.922445414847161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108686.2</v>
      </c>
      <c r="O317" s="93">
        <f t="shared" ca="1" si="144"/>
        <v>71.036732026143795</v>
      </c>
      <c r="P317" s="93">
        <f t="shared" ca="1" si="145"/>
        <v>94.922445414847161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114500</v>
      </c>
      <c r="N318" s="498">
        <f t="shared" ca="1" si="147"/>
        <v>108686.2</v>
      </c>
      <c r="O318" s="498">
        <f t="shared" ca="1" si="144"/>
        <v>71.036732026143795</v>
      </c>
      <c r="P318" s="498">
        <f t="shared" ca="1" si="145"/>
        <v>94.922445414847161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IFERROR(__xludf.DUMMYFUNCTION("IMPORTRANGE(""https://docs.google.com/spreadsheets/d/1MeEWN-I1oV_STSDYn1IFDPWt_1FKiwhDph83XaGc0o0/edit?usp=sharing"",""งบพรบ!EH76"")"),114500)</f>
        <v>114500</v>
      </c>
      <c r="N320" s="93">
        <f ca="1">IFERROR(__xludf.DUMMYFUNCTION("IMPORTRANGE(""https://docs.google.com/spreadsheets/d/1MeEWN-I1oV_STSDYn1IFDPWt_1FKiwhDph83XaGc0o0/edit?usp=sharing"",""งบพรบ!EJ76"")"),108686.2)</f>
        <v>108686.2</v>
      </c>
      <c r="O320" s="93">
        <f t="shared" ca="1" si="144"/>
        <v>71.036732026143795</v>
      </c>
      <c r="P320" s="93">
        <f t="shared" ca="1" si="145"/>
        <v>94.922445414847161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3281</v>
      </c>
      <c r="K327" s="446">
        <f ca="1">IF(I327&gt;0,J327*100/I327,0)</f>
        <v>105.83870967741936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132250</v>
      </c>
      <c r="N328" s="155">
        <f t="shared" ca="1" si="149"/>
        <v>111913</v>
      </c>
      <c r="O328" s="155">
        <f t="shared" ref="O328:O336" ca="1" si="150">IF(L328&gt;0,N328*100/L328,0)</f>
        <v>64.689595375722547</v>
      </c>
      <c r="P328" s="155">
        <f t="shared" ref="P328:P336" ca="1" si="151">IF(M328&gt;0,N328*100/M328,0)</f>
        <v>84.62230623818526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132250</v>
      </c>
      <c r="N330" s="93">
        <f t="shared" ca="1" si="152"/>
        <v>111913</v>
      </c>
      <c r="O330" s="93">
        <f t="shared" ca="1" si="150"/>
        <v>64.689595375722547</v>
      </c>
      <c r="P330" s="93">
        <f t="shared" ca="1" si="151"/>
        <v>84.62230623818526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132250</v>
      </c>
      <c r="N331" s="498">
        <f t="shared" ca="1" si="153"/>
        <v>111913</v>
      </c>
      <c r="O331" s="498">
        <f t="shared" ca="1" si="150"/>
        <v>64.689595375722547</v>
      </c>
      <c r="P331" s="498">
        <f t="shared" ca="1" si="151"/>
        <v>84.62230623818526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IFERROR(__xludf.DUMMYFUNCTION("IMPORTRANGE(""https://docs.google.com/spreadsheets/d/1MeEWN-I1oV_STSDYn1IFDPWt_1FKiwhDph83XaGc0o0/edit?usp=sharing"",""งบพรบ!ER76"")"),132250)</f>
        <v>132250</v>
      </c>
      <c r="N333" s="93">
        <f ca="1">IFERROR(__xludf.DUMMYFUNCTION("IMPORTRANGE(""https://docs.google.com/spreadsheets/d/1MeEWN-I1oV_STSDYn1IFDPWt_1FKiwhDph83XaGc0o0/edit?usp=sharing"",""งบพรบ!ET76"")"),111913)</f>
        <v>111913</v>
      </c>
      <c r="O333" s="93">
        <f t="shared" ca="1" si="150"/>
        <v>64.689595375722547</v>
      </c>
      <c r="P333" s="93">
        <f t="shared" ca="1" si="151"/>
        <v>84.62230623818526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IFERROR(__xludf.DUMMYFUNCTION("IMPORTRANGE(""https://docs.google.com/spreadsheets/d/1kVcqe37tkHyjCSG3S0O1AXqVkqjo8mSIZil3BcpIysc/edit?usp=sharing"",""ศูนย์!D76"")"),3218)</f>
        <v>3218</v>
      </c>
      <c r="K338" s="498">
        <f ca="1">IF(I338&gt;0,J338*100/I338,0)</f>
        <v>103.80645161290323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786050</v>
      </c>
      <c r="N345" s="155">
        <f t="shared" ca="1" si="155"/>
        <v>711455.2</v>
      </c>
      <c r="O345" s="155">
        <f t="shared" ref="O345:O353" ca="1" si="156">IF(L345&gt;0,N345*100/L345,0)</f>
        <v>92.63015910215347</v>
      </c>
      <c r="P345" s="155">
        <f t="shared" ref="P345:P353" ca="1" si="157">IF(M345&gt;0,N345*100/M345,0)</f>
        <v>90.510171108708093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786050</v>
      </c>
      <c r="N347" s="93">
        <f t="shared" ca="1" si="158"/>
        <v>711455.2</v>
      </c>
      <c r="O347" s="93">
        <f t="shared" ca="1" si="156"/>
        <v>92.63015910215347</v>
      </c>
      <c r="P347" s="93">
        <f t="shared" ca="1" si="157"/>
        <v>90.510171108708093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584050</v>
      </c>
      <c r="N348" s="498">
        <f t="shared" ca="1" si="159"/>
        <v>509455.2</v>
      </c>
      <c r="O348" s="498">
        <f t="shared" ca="1" si="156"/>
        <v>90.000211991661658</v>
      </c>
      <c r="P348" s="498">
        <f t="shared" ca="1" si="157"/>
        <v>87.228011300402358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IFERROR(__xludf.DUMMYFUNCTION("IMPORTRANGE(""https://docs.google.com/spreadsheets/d/1MeEWN-I1oV_STSDYn1IFDPWt_1FKiwhDph83XaGc0o0/edit?usp=sharing"",""งบพรบ!FB76"")"),584050)</f>
        <v>584050</v>
      </c>
      <c r="N350" s="93">
        <f ca="1">IFERROR(__xludf.DUMMYFUNCTION("IMPORTRANGE(""https://docs.google.com/spreadsheets/d/1MeEWN-I1oV_STSDYn1IFDPWt_1FKiwhDph83XaGc0o0/edit?usp=sharing"",""งบพรบ!FD76"")"),509455.2)</f>
        <v>509455.2</v>
      </c>
      <c r="O350" s="93">
        <f t="shared" ca="1" si="156"/>
        <v>90.000211991661658</v>
      </c>
      <c r="P350" s="93">
        <f t="shared" ca="1" si="157"/>
        <v>87.228011300402358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32</v>
      </c>
      <c r="K355" s="466">
        <f ca="1">IF(I355&gt;0,J355*100/I355,0)</f>
        <v>11.428571428571429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IFERROR(__xludf.DUMMYFUNCTION("IMPORTRANGE(""https://docs.google.com/spreadsheets/d/1XWAQStnk-4SwqDmLtmXYiTMKHgktTP8We1SCoS47DrQ/edit?usp=sharing"",""จัดที่ดิน!W76"")"),229)</f>
        <v>229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IFERROR(__xludf.DUMMYFUNCTION("IMPORTRANGE(""https://docs.google.com/spreadsheets/d/1XWAQStnk-4SwqDmLtmXYiTMKHgktTP8We1SCoS47DrQ/edit?usp=sharing"",""จัดที่ดิน!X76"")"),2132.85)</f>
        <v>2132.85</v>
      </c>
      <c r="K359" s="498">
        <f t="shared" ca="1" si="161"/>
        <v>85.313999999999993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IFERROR(__xludf.DUMMYFUNCTION("IMPORTRANGE(""https://docs.google.com/spreadsheets/d/1XWAQStnk-4SwqDmLtmXYiTMKHgktTP8We1SCoS47DrQ/edit?usp=sharing"",""จัดที่ดิน!Y76"")"),160)</f>
        <v>160</v>
      </c>
      <c r="K360" s="498">
        <f t="shared" ca="1" si="161"/>
        <v>57.142857142857146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IFERROR(__xludf.DUMMYFUNCTION("IMPORTRANGE(""https://docs.google.com/spreadsheets/d/1XWAQStnk-4SwqDmLtmXYiTMKHgktTP8We1SCoS47DrQ/edit?usp=sharing"",""จัดที่ดิน!Z76"")"),1538.1)</f>
        <v>1538.1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IFERROR(__xludf.DUMMYFUNCTION("IMPORTRANGE(""https://docs.google.com/spreadsheets/d/1XWAQStnk-4SwqDmLtmXYiTMKHgktTP8We1SCoS47DrQ/edit?usp=sharing"",""จัดที่ดิน!AA76"")"),32)</f>
        <v>32</v>
      </c>
      <c r="K362" s="498">
        <f t="shared" ca="1" si="161"/>
        <v>11.428571428571429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IFERROR(__xludf.DUMMYFUNCTION("IMPORTRANGE(""https://docs.google.com/spreadsheets/d/1XWAQStnk-4SwqDmLtmXYiTMKHgktTP8We1SCoS47DrQ/edit?usp=sharing"",""จัดที่ดิน!AB76"")"),317.19)</f>
        <v>317.19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395</v>
      </c>
      <c r="K364" s="480">
        <f t="shared" ca="1" si="161"/>
        <v>58.955223880597018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IFERROR(__xludf.DUMMYFUNCTION("IMPORTRANGE(""https://docs.google.com/spreadsheets/d/1XWAQStnk-4SwqDmLtmXYiTMKHgktTP8We1SCoS47DrQ/edit?usp=sharing"",""จัดที่ดิน!E76"")"),64)</f>
        <v>64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IFERROR(__xludf.DUMMYFUNCTION("IMPORTRANGE(""https://docs.google.com/spreadsheets/d/1XWAQStnk-4SwqDmLtmXYiTMKHgktTP8We1SCoS47DrQ/edit?usp=sharing"",""จัดที่ดิน!F76"")"),596.68)</f>
        <v>596.67999999999995</v>
      </c>
      <c r="K369" s="498">
        <f t="shared" ca="1" si="163"/>
        <v>59.667999999999992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IFERROR(__xludf.DUMMYFUNCTION("IMPORTRANGE(""https://docs.google.com/spreadsheets/d/1XWAQStnk-4SwqDmLtmXYiTMKHgktTP8We1SCoS47DrQ/edit?usp=sharing"",""จัดที่ดิน!G76"")"),14)</f>
        <v>14</v>
      </c>
      <c r="K370" s="498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IFERROR(__xludf.DUMMYFUNCTION("IMPORTRANGE(""https://docs.google.com/spreadsheets/d/1XWAQStnk-4SwqDmLtmXYiTMKHgktTP8We1SCoS47DrQ/edit?usp=sharing"",""จัดที่ดิน!H76"")"),185.29)</f>
        <v>185.29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390</v>
      </c>
      <c r="K374" s="492">
        <f t="shared" ca="1" si="163"/>
        <v>68.421052631578945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IFERROR(__xludf.DUMMYFUNCTION("IMPORTRANGE(""https://docs.google.com/spreadsheets/d/1XWAQStnk-4SwqDmLtmXYiTMKHgktTP8We1SCoS47DrQ/edit?usp=sharing"",""จัดที่ดิน!AH76"")"),165)</f>
        <v>165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IFERROR(__xludf.DUMMYFUNCTION("IMPORTRANGE(""https://docs.google.com/spreadsheets/d/1XWAQStnk-4SwqDmLtmXYiTMKHgktTP8We1SCoS47DrQ/edit?usp=sharing"",""จัดที่ดิน!AI76"")"),1536.17)</f>
        <v>1536.17</v>
      </c>
      <c r="K378" s="498">
        <f t="shared" ca="1" si="164"/>
        <v>102.41133333333333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IFERROR(__xludf.DUMMYFUNCTION("IMPORTRANGE(""https://docs.google.com/spreadsheets/d/1XWAQStnk-4SwqDmLtmXYiTMKHgktTP8We1SCoS47DrQ/edit?usp=sharing"",""จัดที่ดิน!AJ76"")"),510)</f>
        <v>510</v>
      </c>
      <c r="K379" s="498">
        <f t="shared" ca="1" si="164"/>
        <v>89.473684210526315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IFERROR(__xludf.DUMMYFUNCTION("IMPORTRANGE(""https://docs.google.com/spreadsheets/d/1XWAQStnk-4SwqDmLtmXYiTMKHgktTP8We1SCoS47DrQ/edit?usp=sharing"",""จัดที่ดิน!AK76"")"),6354.95999999999)</f>
        <v>6354.95999999999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IFERROR(__xludf.DUMMYFUNCTION("IMPORTRANGE(""https://docs.google.com/spreadsheets/d/1XWAQStnk-4SwqDmLtmXYiTMKHgktTP8We1SCoS47DrQ/edit?usp=sharing"",""จัดที่ดิน!AL76"")"),390)</f>
        <v>390</v>
      </c>
      <c r="K381" s="498">
        <f t="shared" ca="1" si="164"/>
        <v>68.421052631578945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IFERROR(__xludf.DUMMYFUNCTION("IMPORTRANGE(""https://docs.google.com/spreadsheets/d/1XWAQStnk-4SwqDmLtmXYiTMKHgktTP8We1SCoS47DrQ/edit?usp=sharing"",""จัดที่ดิน!AM76"")"),5258.61)</f>
        <v>5258.61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1163152.51</v>
      </c>
      <c r="O414" s="553">
        <f ca="1">IF(L414&gt;0,N414*100/L414,0)</f>
        <v>54.869929088854043</v>
      </c>
      <c r="P414" s="553">
        <f ca="1">IF(M414&gt;0,N414*100/M414,0)</f>
        <v>54.869929088854043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ca="1" si="186">IF(M419&gt;0,N419*100/M419,0)</f>
        <v>35.627221940071102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28060</v>
      </c>
      <c r="O421" s="93">
        <f t="shared" ca="1" si="185"/>
        <v>35.627221940071102</v>
      </c>
      <c r="P421" s="93">
        <f t="shared" ca="1" si="186"/>
        <v>35.627221940071102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28060</v>
      </c>
      <c r="O422" s="498">
        <f t="shared" ca="1" si="185"/>
        <v>35.627221940071102</v>
      </c>
      <c r="P422" s="498">
        <f t="shared" ca="1" si="186"/>
        <v>35.627221940071102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28060</v>
      </c>
      <c r="O424" s="93">
        <f t="shared" ca="1" si="185"/>
        <v>35.627221940071102</v>
      </c>
      <c r="P424" s="93">
        <f t="shared" ca="1" si="186"/>
        <v>35.627221940071102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200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106774</v>
      </c>
      <c r="O444" s="195">
        <f t="shared" ref="O444:O449" ca="1" si="198">IF(L444&gt;0,N444*100/L444,0)</f>
        <v>24.930886336041841</v>
      </c>
      <c r="P444" s="195">
        <f t="shared" ref="P444:P449" ca="1" si="199">IF(M444&gt;0,N444*100/M444,0)</f>
        <v>24.930886336041841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106774</v>
      </c>
      <c r="O446" s="93">
        <f t="shared" ca="1" si="198"/>
        <v>24.930886336041841</v>
      </c>
      <c r="P446" s="93">
        <f t="shared" ca="1" si="199"/>
        <v>24.930886336041841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106774</v>
      </c>
      <c r="O447" s="498">
        <f t="shared" ca="1" si="198"/>
        <v>24.930886336041841</v>
      </c>
      <c r="P447" s="498">
        <f t="shared" ca="1" si="199"/>
        <v>24.930886336041841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106774</v>
      </c>
      <c r="O449" s="93">
        <f t="shared" ca="1" si="198"/>
        <v>24.930886336041841</v>
      </c>
      <c r="P449" s="93">
        <f t="shared" ca="1" si="199"/>
        <v>24.930886336041841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52280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51134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3360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45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387543</v>
      </c>
      <c r="O467" s="195">
        <f t="shared" ref="O467:O472" ca="1" si="207">IF(L467&gt;0,N467*100/L467,0)</f>
        <v>93.810410226741837</v>
      </c>
      <c r="P467" s="195">
        <f t="shared" ref="P467:P472" ca="1" si="208">IF(M467&gt;0,N467*100/M467,0)</f>
        <v>93.810410226741837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387543</v>
      </c>
      <c r="O469" s="93">
        <f t="shared" ca="1" si="207"/>
        <v>93.810410226741837</v>
      </c>
      <c r="P469" s="93">
        <f t="shared" ca="1" si="208"/>
        <v>93.810410226741837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387543</v>
      </c>
      <c r="O470" s="498">
        <f t="shared" ca="1" si="207"/>
        <v>93.810410226741837</v>
      </c>
      <c r="P470" s="498">
        <f t="shared" ca="1" si="208"/>
        <v>93.810410226741837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387543</v>
      </c>
      <c r="O472" s="93">
        <f t="shared" ca="1" si="207"/>
        <v>93.810410226741837</v>
      </c>
      <c r="P472" s="93">
        <f t="shared" ca="1" si="208"/>
        <v>93.810410226741837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3960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412540</v>
      </c>
      <c r="O523" s="195">
        <f t="shared" ref="O523:O528" ca="1" si="227">IF(L523&gt;0,N523*100/L523,0)</f>
        <v>93.639912838205916</v>
      </c>
      <c r="P523" s="195">
        <f t="shared" ref="P523:P528" ca="1" si="228">IF(M523&gt;0,N523*100/M523,0)</f>
        <v>93.639912838205916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412540</v>
      </c>
      <c r="O525" s="93">
        <f t="shared" ca="1" si="227"/>
        <v>93.639912838205916</v>
      </c>
      <c r="P525" s="93">
        <f t="shared" ca="1" si="228"/>
        <v>93.639912838205916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412540</v>
      </c>
      <c r="O526" s="498">
        <f t="shared" ca="1" si="227"/>
        <v>93.639912838205916</v>
      </c>
      <c r="P526" s="498">
        <f t="shared" ca="1" si="228"/>
        <v>93.639912838205916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412540</v>
      </c>
      <c r="O528" s="93">
        <f t="shared" ca="1" si="227"/>
        <v>93.639912838205916</v>
      </c>
      <c r="P528" s="93">
        <f t="shared" ca="1" si="228"/>
        <v>93.639912838205916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14320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78957</v>
      </c>
      <c r="K543" s="687">
        <f t="shared" ca="1" si="234"/>
        <v>109.56662919945047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228235.51</v>
      </c>
      <c r="O544" s="155">
        <f t="shared" ref="O544:O549" ca="1" si="237">IF(L544&gt;0,N544*100/L544,0)</f>
        <v>30.065682372948785</v>
      </c>
      <c r="P544" s="155">
        <f t="shared" ref="P544:P549" ca="1" si="238">IF(M544&gt;0,N544*100/M544,0)</f>
        <v>30.065682372948785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228235.51</v>
      </c>
      <c r="O546" s="93">
        <f t="shared" ca="1" si="237"/>
        <v>30.065682372948785</v>
      </c>
      <c r="P546" s="93">
        <f t="shared" ca="1" si="238"/>
        <v>30.065682372948785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228235.51</v>
      </c>
      <c r="O547" s="498">
        <f t="shared" ca="1" si="237"/>
        <v>30.065682372948785</v>
      </c>
      <c r="P547" s="498">
        <f t="shared" ca="1" si="238"/>
        <v>30.065682372948785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228235.51</v>
      </c>
      <c r="O549" s="93">
        <f t="shared" ca="1" si="237"/>
        <v>30.065682372948785</v>
      </c>
      <c r="P549" s="93">
        <f t="shared" ca="1" si="238"/>
        <v>30.065682372948785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228235.51-63701</f>
        <v>164534.51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78957</v>
      </c>
      <c r="K559" s="676">
        <f t="shared" ref="K559:K561" ca="1" si="246">IF(I559&gt;0,J559*100/I559,0)</f>
        <v>109.56662919945047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78957</v>
      </c>
      <c r="K576" s="412">
        <f t="shared" ref="K576:K577" ca="1" si="251">IF(I576&gt;0,J576*100/I576,0)</f>
        <v>109.56662919945047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6427</v>
      </c>
      <c r="K577" s="412">
        <f t="shared" ca="1" si="251"/>
        <v>108.96914208206172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6893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529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2084</v>
      </c>
      <c r="K592" s="676">
        <f t="shared" ref="K592:K594" ca="1" si="254">IF(I592&gt;0,J592*100/I592,0)</f>
        <v>17.991806993840139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2084</v>
      </c>
      <c r="K593" s="412">
        <f t="shared" ca="1" si="254"/>
        <v>17.991806993840139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175</v>
      </c>
      <c r="K594" s="412">
        <f t="shared" ca="1" si="254"/>
        <v>15.13840830449827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2080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174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2071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172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4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335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IFERROR(__xludf.DUMMYFUNCTION("IMPORTRANGE(""https://docs.google.com/spreadsheets/d/19vJNZY_5yjcGF2XGBMNZRCAIB0Kwfpjp8YEOfu-bneM/edit?usp=sharing"",""งานกองทุน!F76"")"),830482.28)</f>
        <v>830482.28</v>
      </c>
      <c r="K821" s="498">
        <f t="shared" ref="K821:K828" ca="1" si="335">IF(I821&gt;0,J821*100/I821,0)</f>
        <v>73.721901702400629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IFERROR(__xludf.DUMMYFUNCTION("IMPORTRANGE(""https://docs.google.com/spreadsheets/d/19vJNZY_5yjcGF2XGBMNZRCAIB0Kwfpjp8YEOfu-bneM/edit?usp=sharing"",""งานกองทุน!E76"")"),76)</f>
        <v>76</v>
      </c>
      <c r="K822" s="498">
        <f t="shared" ca="1" si="335"/>
        <v>67.256637168141594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IFERROR(__xludf.DUMMYFUNCTION("IMPORTRANGE(""https://docs.google.com/spreadsheets/d/19vJNZY_5yjcGF2XGBMNZRCAIB0Kwfpjp8YEOfu-bneM/edit?usp=sharing"",""งานกองทุน!K76"")"),139836.4)</f>
        <v>139836.4</v>
      </c>
      <c r="K823" s="498">
        <f t="shared" ca="1" si="335"/>
        <v>30.674096640062388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IFERROR(__xludf.DUMMYFUNCTION("IMPORTRANGE(""https://docs.google.com/spreadsheets/d/19vJNZY_5yjcGF2XGBMNZRCAIB0Kwfpjp8YEOfu-bneM/edit?usp=sharing"",""งานกองทุน!J76"")"),8)</f>
        <v>8</v>
      </c>
      <c r="K824" s="498">
        <f t="shared" ca="1" si="335"/>
        <v>42.10526315789474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IFERROR(__xludf.DUMMYFUNCTION("IMPORTRANGE(""https://docs.google.com/spreadsheets/d/19vJNZY_5yjcGF2XGBMNZRCAIB0Kwfpjp8YEOfu-bneM/edit?usp=sharing"",""งานกองทุน!U76"")"),1260000)</f>
        <v>1260000</v>
      </c>
      <c r="K827" s="498">
        <f t="shared" ca="1" si="335"/>
        <v>120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IFERROR(__xludf.DUMMYFUNCTION("IMPORTRANGE(""https://docs.google.com/spreadsheets/d/19vJNZY_5yjcGF2XGBMNZRCAIB0Kwfpjp8YEOfu-bneM/edit?usp=sharing"",""งานกองทุน!T76"")"),42)</f>
        <v>42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889D6-3A37-4909-A116-5FEAE519555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6.140625" style="829" bestFit="1" customWidth="1"/>
    <col min="10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336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3015152.7</v>
      </c>
      <c r="N8" s="22">
        <f t="shared" ca="1" si="0"/>
        <v>2196505.6100000003</v>
      </c>
      <c r="O8" s="22">
        <f t="shared" ref="O8:O16" ca="1" si="1">IF(L8&gt;0,N8*100/L8,0)</f>
        <v>62.054193669047599</v>
      </c>
      <c r="P8" s="22">
        <f t="shared" ref="P8:P16" ca="1" si="2">IF(M8&gt;0,N8*100/M8,0)</f>
        <v>72.848901151838845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3015152.7</v>
      </c>
      <c r="N10" s="30">
        <f t="shared" ca="1" si="3"/>
        <v>2196505.6100000003</v>
      </c>
      <c r="O10" s="30">
        <f t="shared" ca="1" si="1"/>
        <v>62.054193669047599</v>
      </c>
      <c r="P10" s="30">
        <f t="shared" ca="1" si="2"/>
        <v>72.848901151838845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2885552.7</v>
      </c>
      <c r="N11" s="498">
        <f t="shared" ca="1" si="4"/>
        <v>2066905.6100000003</v>
      </c>
      <c r="O11" s="498">
        <f t="shared" ca="1" si="1"/>
        <v>60.612054578559842</v>
      </c>
      <c r="P11" s="498">
        <f t="shared" ca="1" si="2"/>
        <v>71.629452825450045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3410057</v>
      </c>
      <c r="M13" s="93">
        <f t="shared" ca="1" si="5"/>
        <v>2885552.7</v>
      </c>
      <c r="N13" s="93">
        <f t="shared" ca="1" si="5"/>
        <v>2066905.6100000003</v>
      </c>
      <c r="O13" s="93">
        <f t="shared" ca="1" si="1"/>
        <v>60.612054578559842</v>
      </c>
      <c r="P13" s="93">
        <f t="shared" ca="1" si="2"/>
        <v>71.629452825450045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2171060.7000000002</v>
      </c>
      <c r="N18" s="22">
        <f t="shared" ca="1" si="8"/>
        <v>1832139.9500000002</v>
      </c>
      <c r="O18" s="22">
        <f t="shared" ref="O18:O26" ca="1" si="9">IF(L18&gt;0,N18*100/L18,0)</f>
        <v>67.968680035539876</v>
      </c>
      <c r="P18" s="22">
        <f t="shared" ref="P18:P26" ca="1" si="10">IF(M18&gt;0,N18*100/M18,0)</f>
        <v>84.389162864032315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2171060.7000000002</v>
      </c>
      <c r="N20" s="30">
        <f t="shared" ca="1" si="11"/>
        <v>1832139.9500000002</v>
      </c>
      <c r="O20" s="30">
        <f t="shared" ca="1" si="9"/>
        <v>67.968680035539876</v>
      </c>
      <c r="P20" s="30">
        <f t="shared" ca="1" si="10"/>
        <v>84.389162864032315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2041460.7</v>
      </c>
      <c r="N21" s="498">
        <f t="shared" ca="1" si="12"/>
        <v>1702539.9500000002</v>
      </c>
      <c r="O21" s="498">
        <f t="shared" ca="1" si="9"/>
        <v>66.350864099861084</v>
      </c>
      <c r="P21" s="498">
        <f t="shared" ca="1" si="10"/>
        <v>83.398125175762644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2041460.7</v>
      </c>
      <c r="N23" s="93">
        <f t="shared" ca="1" si="13"/>
        <v>1702539.9500000002</v>
      </c>
      <c r="O23" s="93">
        <f t="shared" ca="1" si="9"/>
        <v>66.350864099861084</v>
      </c>
      <c r="P23" s="93">
        <f t="shared" ca="1" si="10"/>
        <v>83.398125175762644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364365.66000000003</v>
      </c>
      <c r="O28" s="22">
        <f t="shared" ref="O28:O37" ca="1" si="17">IF(L28&gt;0,N28*100/L28,0)</f>
        <v>43.16658136790776</v>
      </c>
      <c r="P28" s="22">
        <f t="shared" ref="P28:P37" ca="1" si="18">IF(M28&gt;0,N28*100/M28,0)</f>
        <v>43.16658136790776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364365.66000000003</v>
      </c>
      <c r="O30" s="30">
        <f t="shared" ca="1" si="17"/>
        <v>43.16658136790776</v>
      </c>
      <c r="P30" s="30">
        <f t="shared" ca="1" si="18"/>
        <v>43.16658136790776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ca="1" si="20"/>
        <v>844092</v>
      </c>
      <c r="N31" s="498">
        <f t="shared" si="20"/>
        <v>364365.66000000003</v>
      </c>
      <c r="O31" s="498">
        <f t="shared" ca="1" si="17"/>
        <v>43.16658136790776</v>
      </c>
      <c r="P31" s="498">
        <f t="shared" ca="1" si="18"/>
        <v>43.16658136790776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844092</v>
      </c>
      <c r="M33" s="93">
        <f t="shared" ca="1" si="21"/>
        <v>844092</v>
      </c>
      <c r="N33" s="93">
        <f t="shared" si="21"/>
        <v>364365.66000000003</v>
      </c>
      <c r="O33" s="93">
        <f t="shared" ca="1" si="17"/>
        <v>43.16658136790776</v>
      </c>
      <c r="P33" s="93">
        <f t="shared" ca="1" si="18"/>
        <v>43.16658136790776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2695565</v>
      </c>
      <c r="M37" s="837">
        <f t="shared" ca="1" si="24"/>
        <v>2171060.7000000002</v>
      </c>
      <c r="N37" s="837">
        <f t="shared" ca="1" si="24"/>
        <v>1832139.95</v>
      </c>
      <c r="O37" s="837">
        <f t="shared" ca="1" si="17"/>
        <v>67.968680035539862</v>
      </c>
      <c r="P37" s="837">
        <f t="shared" ca="1" si="18"/>
        <v>84.389162864032301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354225.7</v>
      </c>
      <c r="N41" s="85">
        <f t="shared" ca="1" si="25"/>
        <v>201658.96</v>
      </c>
      <c r="O41" s="85">
        <f t="shared" ref="O41:O49" ca="1" si="26">IF(L41&gt;0,N41*100/L41,0)</f>
        <v>58.844166909833675</v>
      </c>
      <c r="P41" s="85">
        <f t="shared" ref="P41:P49" ca="1" si="27">IF(M41&gt;0,N41*100/M41,0)</f>
        <v>56.929511325688679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354225.7</v>
      </c>
      <c r="N43" s="92">
        <f t="shared" ca="1" si="28"/>
        <v>201658.96</v>
      </c>
      <c r="O43" s="92">
        <f t="shared" ca="1" si="26"/>
        <v>58.844166909833675</v>
      </c>
      <c r="P43" s="92">
        <f t="shared" ca="1" si="27"/>
        <v>56.929511325688679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354225.7</v>
      </c>
      <c r="N44" s="498">
        <f t="shared" ca="1" si="29"/>
        <v>201658.96</v>
      </c>
      <c r="O44" s="498">
        <f t="shared" ca="1" si="26"/>
        <v>58.844166909833675</v>
      </c>
      <c r="P44" s="498">
        <f t="shared" ca="1" si="27"/>
        <v>56.929511325688679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IFERROR(__xludf.DUMMYFUNCTION("IMPORTRANGE(""https://docs.google.com/spreadsheets/d/1MeEWN-I1oV_STSDYn1IFDPWt_1FKiwhDph83XaGc0o0/edit?usp=sharing"",""งบพรบ!R77"")"),354225.7)</f>
        <v>354225.7</v>
      </c>
      <c r="N46" s="93">
        <f ca="1">IFERROR(__xludf.DUMMYFUNCTION("IMPORTRANGE(""https://docs.google.com/spreadsheets/d/1MeEWN-I1oV_STSDYn1IFDPWt_1FKiwhDph83XaGc0o0/edit?usp=sharing"",""งบพรบ!T77"")"),201658.96)</f>
        <v>201658.96</v>
      </c>
      <c r="O46" s="93">
        <f t="shared" ca="1" si="26"/>
        <v>58.844166909833675</v>
      </c>
      <c r="P46" s="93">
        <f t="shared" ca="1" si="27"/>
        <v>56.929511325688679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546225</v>
      </c>
      <c r="N53" s="116">
        <f t="shared" ca="1" si="31"/>
        <v>533599.01</v>
      </c>
      <c r="O53" s="116">
        <f t="shared" ref="O53:O61" ca="1" si="32">IF(L53&gt;0,N53*100/L53,0)</f>
        <v>73.266375120142797</v>
      </c>
      <c r="P53" s="116">
        <f t="shared" ref="P53:P61" ca="1" si="33">IF(M53&gt;0,N53*100/M53,0)</f>
        <v>97.688500160190401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546225</v>
      </c>
      <c r="N55" s="123">
        <f t="shared" ca="1" si="34"/>
        <v>533599.01</v>
      </c>
      <c r="O55" s="123">
        <f t="shared" ca="1" si="32"/>
        <v>73.266375120142797</v>
      </c>
      <c r="P55" s="123">
        <f t="shared" ca="1" si="33"/>
        <v>97.688500160190401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546225</v>
      </c>
      <c r="N56" s="498">
        <f t="shared" ca="1" si="35"/>
        <v>533599.01</v>
      </c>
      <c r="O56" s="498">
        <f t="shared" ca="1" si="32"/>
        <v>73.266375120142797</v>
      </c>
      <c r="P56" s="498">
        <f t="shared" ca="1" si="33"/>
        <v>97.688500160190401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IFERROR(__xludf.DUMMYFUNCTION("IMPORTRANGE(""https://docs.google.com/spreadsheets/d/1MeEWN-I1oV_STSDYn1IFDPWt_1FKiwhDph83XaGc0o0/edit?usp=sharing"",""งบพรบ!AB77"")"),546225)</f>
        <v>546225</v>
      </c>
      <c r="N58" s="93">
        <f ca="1">IFERROR(__xludf.DUMMYFUNCTION("IMPORTRANGE(""https://docs.google.com/spreadsheets/d/1MeEWN-I1oV_STSDYn1IFDPWt_1FKiwhDph83XaGc0o0/edit?usp=sharing"",""งบพรบ!AD77"")"),533599.01)</f>
        <v>533599.01</v>
      </c>
      <c r="O58" s="93">
        <f t="shared" ca="1" si="32"/>
        <v>73.266375120142797</v>
      </c>
      <c r="P58" s="93">
        <f t="shared" ca="1" si="33"/>
        <v>97.688500160190401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133350</v>
      </c>
      <c r="N88" s="155">
        <f t="shared" ca="1" si="49"/>
        <v>126405.79</v>
      </c>
      <c r="O88" s="155">
        <f t="shared" ref="O88:O96" ca="1" si="50">IF(L88&gt;0,N88*100/L88,0)</f>
        <v>62.024430814524045</v>
      </c>
      <c r="P88" s="155">
        <f t="shared" ref="P88:P96" ca="1" si="51">IF(M88&gt;0,N88*100/M88,0)</f>
        <v>94.792493438320207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133350</v>
      </c>
      <c r="N90" s="93">
        <f t="shared" ca="1" si="52"/>
        <v>126405.79</v>
      </c>
      <c r="O90" s="93">
        <f t="shared" ca="1" si="50"/>
        <v>62.024430814524045</v>
      </c>
      <c r="P90" s="93">
        <f t="shared" ca="1" si="51"/>
        <v>94.792493438320207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133350</v>
      </c>
      <c r="N91" s="498">
        <f t="shared" ca="1" si="53"/>
        <v>126405.79</v>
      </c>
      <c r="O91" s="498">
        <f t="shared" ca="1" si="50"/>
        <v>62.024430814524045</v>
      </c>
      <c r="P91" s="498">
        <f t="shared" ca="1" si="51"/>
        <v>94.792493438320207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IFERROR(__xludf.DUMMYFUNCTION("IMPORTRANGE(""https://docs.google.com/spreadsheets/d/1MeEWN-I1oV_STSDYn1IFDPWt_1FKiwhDph83XaGc0o0/edit?usp=sharing"",""งบพรบ!AV77"")"),133350)</f>
        <v>133350</v>
      </c>
      <c r="N93" s="93">
        <f ca="1">IFERROR(__xludf.DUMMYFUNCTION("IMPORTRANGE(""https://docs.google.com/spreadsheets/d/1MeEWN-I1oV_STSDYn1IFDPWt_1FKiwhDph83XaGc0o0/edit?usp=sharing"",""งบพรบ!AX77"")"),126405.79)</f>
        <v>126405.79</v>
      </c>
      <c r="O93" s="93">
        <f t="shared" ca="1" si="50"/>
        <v>62.024430814524045</v>
      </c>
      <c r="P93" s="93">
        <f t="shared" ca="1" si="51"/>
        <v>94.792493438320207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IFERROR(__xludf.DUMMYFUNCTION("IMPORTRANGE(""https://docs.google.com/spreadsheets/d/1MeEWN-I1oV_STSDYn1IFDPWt_1FKiwhDph83XaGc0o0/edit?usp=sharing"",""งบพรบ!CJ77"")"),41315)</f>
        <v>41315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158525</v>
      </c>
      <c r="N181" s="155">
        <f t="shared" ca="1" si="92"/>
        <v>150603.17000000001</v>
      </c>
      <c r="O181" s="155">
        <f t="shared" ref="O181:O189" ca="1" si="93">IF(L181&gt;0,N181*100/L181,0)</f>
        <v>73.037424830261884</v>
      </c>
      <c r="P181" s="155">
        <f t="shared" ref="P181:P189" ca="1" si="94">IF(M181&gt;0,N181*100/M181,0)</f>
        <v>95.002788203753369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158525</v>
      </c>
      <c r="N183" s="93">
        <f t="shared" ca="1" si="95"/>
        <v>150603.17000000001</v>
      </c>
      <c r="O183" s="93">
        <f t="shared" ca="1" si="93"/>
        <v>73.037424830261884</v>
      </c>
      <c r="P183" s="93">
        <f t="shared" ca="1" si="94"/>
        <v>95.002788203753369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158525</v>
      </c>
      <c r="N184" s="498">
        <f t="shared" ca="1" si="96"/>
        <v>150603.17000000001</v>
      </c>
      <c r="O184" s="498">
        <f t="shared" ca="1" si="93"/>
        <v>73.037424830261884</v>
      </c>
      <c r="P184" s="498">
        <f t="shared" ca="1" si="94"/>
        <v>95.002788203753369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IFERROR(__xludf.DUMMYFUNCTION("IMPORTRANGE(""https://docs.google.com/spreadsheets/d/1MeEWN-I1oV_STSDYn1IFDPWt_1FKiwhDph83XaGc0o0/edit?usp=sharing"",""งบพรบ!CT77"")"),158525)</f>
        <v>158525</v>
      </c>
      <c r="N186" s="93">
        <f ca="1">IFERROR(__xludf.DUMMYFUNCTION("IMPORTRANGE(""https://docs.google.com/spreadsheets/d/1MeEWN-I1oV_STSDYn1IFDPWt_1FKiwhDph83XaGc0o0/edit?usp=sharing"",""งบพรบ!CV77"")"),150603.17)</f>
        <v>150603.17000000001</v>
      </c>
      <c r="O186" s="93">
        <f t="shared" ca="1" si="93"/>
        <v>73.037424830261884</v>
      </c>
      <c r="P186" s="93">
        <f t="shared" ca="1" si="94"/>
        <v>95.002788203753369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480</v>
      </c>
      <c r="O191" s="155">
        <f ca="1">IF(L191&gt;0,N191*100/L191,0)</f>
        <v>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6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10546.7</v>
      </c>
      <c r="O217" s="155">
        <f ca="1">IF(L217&gt;0,N217*100/L217,0)</f>
        <v>63.919393939393942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6">
        <f>1000+100+600</f>
        <v>1700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6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87.44769874476988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87.44769874476988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23900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87.44769874476988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87.44769874476988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3666</v>
      </c>
      <c r="K327" s="446">
        <f ca="1">IF(I327&gt;0,J327*100/I327,0)</f>
        <v>215.64705882352942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106844.73</v>
      </c>
      <c r="O328" s="155">
        <f t="shared" ref="O328:O336" ca="1" si="150">IF(L328&gt;0,N328*100/L328,0)</f>
        <v>64.364295180722891</v>
      </c>
      <c r="P328" s="155">
        <f t="shared" ref="P328:P336" ca="1" si="151">IF(M328&gt;0,N328*100/M328,0)</f>
        <v>84.129708661417325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106844.73</v>
      </c>
      <c r="O330" s="93">
        <f t="shared" ca="1" si="150"/>
        <v>64.364295180722891</v>
      </c>
      <c r="P330" s="93">
        <f t="shared" ca="1" si="151"/>
        <v>84.129708661417325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127000</v>
      </c>
      <c r="N331" s="498">
        <f t="shared" ca="1" si="153"/>
        <v>106844.73</v>
      </c>
      <c r="O331" s="498">
        <f t="shared" ca="1" si="150"/>
        <v>64.364295180722891</v>
      </c>
      <c r="P331" s="498">
        <f t="shared" ca="1" si="151"/>
        <v>84.129708661417325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IFERROR(__xludf.DUMMYFUNCTION("IMPORTRANGE(""https://docs.google.com/spreadsheets/d/1MeEWN-I1oV_STSDYn1IFDPWt_1FKiwhDph83XaGc0o0/edit?usp=sharing"",""งบพรบ!ER77"")"),127000)</f>
        <v>127000</v>
      </c>
      <c r="N333" s="93">
        <f ca="1">IFERROR(__xludf.DUMMYFUNCTION("IMPORTRANGE(""https://docs.google.com/spreadsheets/d/1MeEWN-I1oV_STSDYn1IFDPWt_1FKiwhDph83XaGc0o0/edit?usp=sharing"",""งบพรบ!ET77"")"),106844.73)</f>
        <v>106844.73</v>
      </c>
      <c r="O333" s="93">
        <f t="shared" ca="1" si="150"/>
        <v>64.364295180722891</v>
      </c>
      <c r="P333" s="93">
        <f t="shared" ca="1" si="151"/>
        <v>84.129708661417325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IFERROR(__xludf.DUMMYFUNCTION("IMPORTRANGE(""https://docs.google.com/spreadsheets/d/1kVcqe37tkHyjCSG3S0O1AXqVkqjo8mSIZil3BcpIysc/edit?usp=sharing"",""ศูนย์!D77"")"),3511)</f>
        <v>3511</v>
      </c>
      <c r="K338" s="498">
        <f ca="1">IF(I338&gt;0,J338*100/I338,0)</f>
        <v>206.52941176470588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786520</v>
      </c>
      <c r="N345" s="155">
        <f t="shared" ca="1" si="155"/>
        <v>650813.29</v>
      </c>
      <c r="O345" s="155">
        <f t="shared" ref="O345:O353" ca="1" si="156">IF(L345&gt;0,N345*100/L345,0)</f>
        <v>65.237899959903771</v>
      </c>
      <c r="P345" s="155">
        <f t="shared" ref="P345:P353" ca="1" si="157">IF(M345&gt;0,N345*100/M345,0)</f>
        <v>82.745930173422167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786520</v>
      </c>
      <c r="N347" s="93">
        <f t="shared" ca="1" si="158"/>
        <v>650813.29</v>
      </c>
      <c r="O347" s="93">
        <f t="shared" ca="1" si="156"/>
        <v>65.237899959903771</v>
      </c>
      <c r="P347" s="93">
        <f t="shared" ca="1" si="157"/>
        <v>82.745930173422167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656920</v>
      </c>
      <c r="N348" s="498">
        <f t="shared" ca="1" si="159"/>
        <v>521213.29</v>
      </c>
      <c r="O348" s="498">
        <f t="shared" ca="1" si="156"/>
        <v>60.04761405529954</v>
      </c>
      <c r="P348" s="498">
        <f t="shared" ca="1" si="157"/>
        <v>79.341973147415217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IFERROR(__xludf.DUMMYFUNCTION("IMPORTRANGE(""https://docs.google.com/spreadsheets/d/1MeEWN-I1oV_STSDYn1IFDPWt_1FKiwhDph83XaGc0o0/edit?usp=sharing"",""งบพรบ!FB77"")"),656920)</f>
        <v>656920</v>
      </c>
      <c r="N350" s="93">
        <f ca="1">IFERROR(__xludf.DUMMYFUNCTION("IMPORTRANGE(""https://docs.google.com/spreadsheets/d/1MeEWN-I1oV_STSDYn1IFDPWt_1FKiwhDph83XaGc0o0/edit?usp=sharing"",""งบพรบ!FD77"")"),521213.29)</f>
        <v>521213.29</v>
      </c>
      <c r="O350" s="93">
        <f t="shared" ca="1" si="156"/>
        <v>60.04761405529954</v>
      </c>
      <c r="P350" s="93">
        <f t="shared" ca="1" si="157"/>
        <v>79.341973147415217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69</v>
      </c>
      <c r="K355" s="466">
        <f ca="1">IF(I355&gt;0,J355*100/I355,0)</f>
        <v>20.783132530120483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IFERROR(__xludf.DUMMYFUNCTION("IMPORTRANGE(""https://docs.google.com/spreadsheets/d/1XWAQStnk-4SwqDmLtmXYiTMKHgktTP8We1SCoS47DrQ/edit?usp=sharing"",""จัดที่ดิน!W77"")"),258)</f>
        <v>258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IFERROR(__xludf.DUMMYFUNCTION("IMPORTRANGE(""https://docs.google.com/spreadsheets/d/1XWAQStnk-4SwqDmLtmXYiTMKHgktTP8We1SCoS47DrQ/edit?usp=sharing"",""จัดที่ดิน!X77"")"),1980.92)</f>
        <v>1980.92</v>
      </c>
      <c r="K359" s="498">
        <f t="shared" ca="1" si="161"/>
        <v>73.367407407407413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IFERROR(__xludf.DUMMYFUNCTION("IMPORTRANGE(""https://docs.google.com/spreadsheets/d/1XWAQStnk-4SwqDmLtmXYiTMKHgktTP8We1SCoS47DrQ/edit?usp=sharing"",""จัดที่ดิน!Y77"")"),109)</f>
        <v>109</v>
      </c>
      <c r="K360" s="498">
        <f t="shared" ca="1" si="161"/>
        <v>32.831325301204821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IFERROR(__xludf.DUMMYFUNCTION("IMPORTRANGE(""https://docs.google.com/spreadsheets/d/1XWAQStnk-4SwqDmLtmXYiTMKHgktTP8We1SCoS47DrQ/edit?usp=sharing"",""จัดที่ดิน!Z77"")"),1016.29)</f>
        <v>1016.29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IFERROR(__xludf.DUMMYFUNCTION("IMPORTRANGE(""https://docs.google.com/spreadsheets/d/1XWAQStnk-4SwqDmLtmXYiTMKHgktTP8We1SCoS47DrQ/edit?usp=sharing"",""จัดที่ดิน!AA77"")"),69)</f>
        <v>69</v>
      </c>
      <c r="K362" s="498">
        <f t="shared" ca="1" si="161"/>
        <v>20.783132530120483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IFERROR(__xludf.DUMMYFUNCTION("IMPORTRANGE(""https://docs.google.com/spreadsheets/d/1XWAQStnk-4SwqDmLtmXYiTMKHgktTP8We1SCoS47DrQ/edit?usp=sharing"",""จัดที่ดิน!AB77"")"),718.99)</f>
        <v>718.99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127</v>
      </c>
      <c r="K364" s="480">
        <f t="shared" ca="1" si="161"/>
        <v>25.298804780876495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69</v>
      </c>
      <c r="K365" s="492">
        <f t="shared" ca="1" si="161"/>
        <v>37.912087912087912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IFERROR(__xludf.DUMMYFUNCTION("IMPORTRANGE(""https://docs.google.com/spreadsheets/d/1XWAQStnk-4SwqDmLtmXYiTMKHgktTP8We1SCoS47DrQ/edit?usp=sharing"",""จัดที่ดิน!E77"")"),88)</f>
        <v>88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IFERROR(__xludf.DUMMYFUNCTION("IMPORTRANGE(""https://docs.google.com/spreadsheets/d/1XWAQStnk-4SwqDmLtmXYiTMKHgktTP8We1SCoS47DrQ/edit?usp=sharing"",""จัดที่ดิน!F77"")"),841.36)</f>
        <v>841.36</v>
      </c>
      <c r="K369" s="498">
        <f t="shared" ca="1" si="163"/>
        <v>64.72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IFERROR(__xludf.DUMMYFUNCTION("IMPORTRANGE(""https://docs.google.com/spreadsheets/d/1XWAQStnk-4SwqDmLtmXYiTMKHgktTP8We1SCoS47DrQ/edit?usp=sharing"",""จัดที่ดิน!G77"")"),91)</f>
        <v>91</v>
      </c>
      <c r="K370" s="498">
        <f t="shared" ca="1" si="163"/>
        <v>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IFERROR(__xludf.DUMMYFUNCTION("IMPORTRANGE(""https://docs.google.com/spreadsheets/d/1XWAQStnk-4SwqDmLtmXYiTMKHgktTP8We1SCoS47DrQ/edit?usp=sharing"",""จัดที่ดิน!H77"")"),930.07)</f>
        <v>930.07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IFERROR(__xludf.DUMMYFUNCTION("IMPORTRANGE(""https://docs.google.com/spreadsheets/d/1XWAQStnk-4SwqDmLtmXYiTMKHgktTP8We1SCoS47DrQ/edit?usp=sharing"",""จัดที่ดิน!I77"")"),69)</f>
        <v>69</v>
      </c>
      <c r="K372" s="498">
        <f t="shared" ca="1" si="163"/>
        <v>37.912087912087912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IFERROR(__xludf.DUMMYFUNCTION("IMPORTRANGE(""https://docs.google.com/spreadsheets/d/1XWAQStnk-4SwqDmLtmXYiTMKHgktTP8We1SCoS47DrQ/edit?usp=sharing"",""จัดที่ดิน!J77"")"),718.99)</f>
        <v>718.99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58</v>
      </c>
      <c r="K374" s="492">
        <f t="shared" ca="1" si="163"/>
        <v>18.125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IFERROR(__xludf.DUMMYFUNCTION("IMPORTRANGE(""https://docs.google.com/spreadsheets/d/1XWAQStnk-4SwqDmLtmXYiTMKHgktTP8We1SCoS47DrQ/edit?usp=sharing"",""จัดที่ดิน!AH77"")"),170)</f>
        <v>170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IFERROR(__xludf.DUMMYFUNCTION("IMPORTRANGE(""https://docs.google.com/spreadsheets/d/1XWAQStnk-4SwqDmLtmXYiTMKHgktTP8We1SCoS47DrQ/edit?usp=sharing"",""จัดที่ดิน!AI77"")"),1139.56)</f>
        <v>1139.56</v>
      </c>
      <c r="K378" s="498">
        <f t="shared" ca="1" si="164"/>
        <v>81.397142857142853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IFERROR(__xludf.DUMMYFUNCTION("IMPORTRANGE(""https://docs.google.com/spreadsheets/d/1XWAQStnk-4SwqDmLtmXYiTMKHgktTP8We1SCoS47DrQ/edit?usp=sharing"",""จัดที่ดิน!AJ77"")"),76)</f>
        <v>76</v>
      </c>
      <c r="K379" s="498">
        <f t="shared" ca="1" si="164"/>
        <v>23.75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IFERROR(__xludf.DUMMYFUNCTION("IMPORTRANGE(""https://docs.google.com/spreadsheets/d/1XWAQStnk-4SwqDmLtmXYiTMKHgktTP8We1SCoS47DrQ/edit?usp=sharing"",""จัดที่ดิน!AK77"")"),649.24)</f>
        <v>649.24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IFERROR(__xludf.DUMMYFUNCTION("IMPORTRANGE(""https://docs.google.com/spreadsheets/d/1XWAQStnk-4SwqDmLtmXYiTMKHgktTP8We1SCoS47DrQ/edit?usp=sharing"",""จัดที่ดิน!AL77"")"),58)</f>
        <v>58</v>
      </c>
      <c r="K381" s="498">
        <f t="shared" ca="1" si="164"/>
        <v>18.125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IFERROR(__xludf.DUMMYFUNCTION("IMPORTRANGE(""https://docs.google.com/spreadsheets/d/1XWAQStnk-4SwqDmLtmXYiTMKHgktTP8We1SCoS47DrQ/edit?usp=sharing"",""จัดที่ดิน!AM77"")"),563.02)</f>
        <v>563.02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844092</v>
      </c>
      <c r="M414" s="553">
        <f t="shared" ca="1" si="181"/>
        <v>844092</v>
      </c>
      <c r="N414" s="553">
        <f t="shared" si="181"/>
        <v>364365.66000000003</v>
      </c>
      <c r="O414" s="553">
        <f ca="1">IF(L414&gt;0,N414*100/L414,0)</f>
        <v>43.16658136790776</v>
      </c>
      <c r="P414" s="553">
        <f ca="1">IF(M414&gt;0,N414*100/M414,0)</f>
        <v>43.16658136790776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50881.59</v>
      </c>
      <c r="O419" s="155">
        <f t="shared" ref="O419:O424" ca="1" si="185">IF(L419&gt;0,N419*100/L419,0)</f>
        <v>76.444696514423072</v>
      </c>
      <c r="P419" s="155">
        <f t="shared" ref="P419:P424" ca="1" si="186">IF(M419&gt;0,N419*100/M419,0)</f>
        <v>76.444696514423072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50881.59</v>
      </c>
      <c r="O421" s="93">
        <f t="shared" ca="1" si="185"/>
        <v>76.444696514423072</v>
      </c>
      <c r="P421" s="93">
        <f t="shared" ca="1" si="186"/>
        <v>76.444696514423072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50881.59</v>
      </c>
      <c r="O422" s="498">
        <f t="shared" ca="1" si="185"/>
        <v>76.444696514423072</v>
      </c>
      <c r="P422" s="498">
        <f t="shared" ca="1" si="186"/>
        <v>76.444696514423072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50881.59</v>
      </c>
      <c r="O424" s="93">
        <f t="shared" ca="1" si="185"/>
        <v>76.444696514423072</v>
      </c>
      <c r="P424" s="93">
        <f t="shared" ca="1" si="186"/>
        <v>76.444696514423072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618.25+13963.34</f>
        <v>14581.59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69068.959999999992</v>
      </c>
      <c r="O444" s="195">
        <f t="shared" ref="O444:O449" ca="1" si="198">IF(L444&gt;0,N444*100/L444,0)</f>
        <v>78.523146884947693</v>
      </c>
      <c r="P444" s="195">
        <f t="shared" ref="P444:P449" ca="1" si="199">IF(M444&gt;0,N444*100/M444,0)</f>
        <v>78.523146884947693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69068.959999999992</v>
      </c>
      <c r="O446" s="93">
        <f t="shared" ca="1" si="198"/>
        <v>78.523146884947693</v>
      </c>
      <c r="P446" s="93">
        <f t="shared" ca="1" si="199"/>
        <v>78.523146884947693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69068.959999999992</v>
      </c>
      <c r="O447" s="498">
        <f t="shared" ca="1" si="198"/>
        <v>78.523146884947693</v>
      </c>
      <c r="P447" s="498">
        <f t="shared" ca="1" si="199"/>
        <v>78.523146884947693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69068.959999999992</v>
      </c>
      <c r="O449" s="93">
        <f t="shared" ca="1" si="198"/>
        <v>78.523146884947693</v>
      </c>
      <c r="P449" s="93">
        <f t="shared" ca="1" si="199"/>
        <v>78.523146884947693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18153.599999999999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43010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7905.36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69240.27</v>
      </c>
      <c r="O467" s="195">
        <f t="shared" ref="O467:O472" ca="1" si="207">IF(L467&gt;0,N467*100/L467,0)</f>
        <v>20.302504376280996</v>
      </c>
      <c r="P467" s="195">
        <f t="shared" ref="P467:P472" ca="1" si="208">IF(M467&gt;0,N467*100/M467,0)</f>
        <v>20.302504376280996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69240.27</v>
      </c>
      <c r="O469" s="93">
        <f t="shared" ca="1" si="207"/>
        <v>20.302504376280996</v>
      </c>
      <c r="P469" s="93">
        <f t="shared" ca="1" si="208"/>
        <v>20.302504376280996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69240.27</v>
      </c>
      <c r="O470" s="498">
        <f t="shared" ca="1" si="207"/>
        <v>20.302504376280996</v>
      </c>
      <c r="P470" s="498">
        <f t="shared" ca="1" si="208"/>
        <v>20.302504376280996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69240.27</v>
      </c>
      <c r="O472" s="93">
        <f t="shared" ca="1" si="207"/>
        <v>20.302504376280996</v>
      </c>
      <c r="P472" s="93">
        <f t="shared" ca="1" si="208"/>
        <v>20.302504376280996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1100+317.17+6646.38</f>
        <v>8063.55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28605</v>
      </c>
      <c r="J543" s="686">
        <f t="shared" si="235"/>
        <v>26025</v>
      </c>
      <c r="K543" s="687">
        <f t="shared" ca="1" si="234"/>
        <v>90.980597797587833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ca="1" si="236"/>
        <v>348529</v>
      </c>
      <c r="N544" s="155">
        <f t="shared" si="236"/>
        <v>175174.84</v>
      </c>
      <c r="O544" s="155">
        <f t="shared" ref="O544:O549" ca="1" si="237">IF(L544&gt;0,N544*100/L544,0)</f>
        <v>50.261194907740823</v>
      </c>
      <c r="P544" s="155">
        <f t="shared" ref="P544:P549" ca="1" si="238">IF(M544&gt;0,N544*100/M544,0)</f>
        <v>50.261194907740823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348529</v>
      </c>
      <c r="M546" s="93">
        <f t="shared" ca="1" si="240"/>
        <v>348529</v>
      </c>
      <c r="N546" s="93">
        <f t="shared" si="240"/>
        <v>175174.84</v>
      </c>
      <c r="O546" s="93">
        <f t="shared" ca="1" si="237"/>
        <v>50.261194907740823</v>
      </c>
      <c r="P546" s="93">
        <f t="shared" ca="1" si="238"/>
        <v>50.261194907740823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ca="1" si="241"/>
        <v>348529</v>
      </c>
      <c r="N547" s="498">
        <f t="shared" si="241"/>
        <v>175174.84</v>
      </c>
      <c r="O547" s="498">
        <f t="shared" ca="1" si="237"/>
        <v>50.261194907740823</v>
      </c>
      <c r="P547" s="498">
        <f t="shared" ca="1" si="238"/>
        <v>50.261194907740823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f ca="1">L549</f>
        <v>348529</v>
      </c>
      <c r="N549" s="93">
        <f>N550+N551+N552+N553+N554</f>
        <v>175174.84</v>
      </c>
      <c r="O549" s="93">
        <f t="shared" ca="1" si="237"/>
        <v>50.261194907740823</v>
      </c>
      <c r="P549" s="93">
        <f t="shared" ca="1" si="238"/>
        <v>50.261194907740823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90133.34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85041.5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28605</v>
      </c>
      <c r="J559" s="707">
        <f t="shared" si="245"/>
        <v>26025</v>
      </c>
      <c r="K559" s="676">
        <f t="shared" ref="K559:K561" ca="1" si="246">IF(I559&gt;0,J559*100/I559,0)</f>
        <v>90.980597797587833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80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80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80">
        <f t="shared" ref="J576:J577" si="250">J578+J580+J582+J588+J590</f>
        <v>26025</v>
      </c>
      <c r="K576" s="412">
        <f t="shared" ref="K576:K577" ca="1" si="251">IF(I576&gt;0,J576*100/I576,0)</f>
        <v>90.980597797587833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80">
        <f t="shared" si="250"/>
        <v>3584</v>
      </c>
      <c r="K577" s="412">
        <f t="shared" ca="1" si="251"/>
        <v>91.265597147950089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24700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3423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1325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161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1325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161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1717.29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335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IFERROR(__xludf.DUMMYFUNCTION("IMPORTRANGE(""https://docs.google.com/spreadsheets/d/19vJNZY_5yjcGF2XGBMNZRCAIB0Kwfpjp8YEOfu-bneM/edit?usp=sharing"",""งานกองทุน!F77"")"),807373.49)</f>
        <v>807373.49</v>
      </c>
      <c r="K821" s="498">
        <f t="shared" ref="K821:K828" ca="1" si="335">IF(I821&gt;0,J821*100/I821,0)</f>
        <v>70.615462740199064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IFERROR(__xludf.DUMMYFUNCTION("IMPORTRANGE(""https://docs.google.com/spreadsheets/d/19vJNZY_5yjcGF2XGBMNZRCAIB0Kwfpjp8YEOfu-bneM/edit?usp=sharing"",""งานกองทุน!E77"")"),56)</f>
        <v>56</v>
      </c>
      <c r="K822" s="498">
        <f t="shared" ca="1" si="335"/>
        <v>74.666666666666671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IFERROR(__xludf.DUMMYFUNCTION("IMPORTRANGE(""https://docs.google.com/spreadsheets/d/19vJNZY_5yjcGF2XGBMNZRCAIB0Kwfpjp8YEOfu-bneM/edit?usp=sharing"",""งานกองทุน!K77"")"),406411.97)</f>
        <v>406411.97</v>
      </c>
      <c r="K823" s="498">
        <f t="shared" ca="1" si="335"/>
        <v>19.188735399580093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IFERROR(__xludf.DUMMYFUNCTION("IMPORTRANGE(""https://docs.google.com/spreadsheets/d/19vJNZY_5yjcGF2XGBMNZRCAIB0Kwfpjp8YEOfu-bneM/edit?usp=sharing"",""งานกองทุน!J77"")"),43)</f>
        <v>43</v>
      </c>
      <c r="K824" s="498">
        <f t="shared" ca="1" si="335"/>
        <v>52.439024390243901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A1F4E-D9FB-4EB9-BA5C-C0B76168348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338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4183024</v>
      </c>
      <c r="N8" s="22">
        <f t="shared" ca="1" si="0"/>
        <v>3410341.43</v>
      </c>
      <c r="O8" s="22">
        <f t="shared" ref="O8:O16" ca="1" si="1">IF(L8&gt;0,N8*100/L8,0)</f>
        <v>72.535793787559044</v>
      </c>
      <c r="P8" s="22">
        <f t="shared" ref="P8:P16" ca="1" si="2">IF(M8&gt;0,N8*100/M8,0)</f>
        <v>81.528134430976252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4183024</v>
      </c>
      <c r="N10" s="30">
        <f t="shared" ca="1" si="3"/>
        <v>3410341.43</v>
      </c>
      <c r="O10" s="30">
        <f t="shared" ca="1" si="1"/>
        <v>72.535793787559044</v>
      </c>
      <c r="P10" s="30">
        <f t="shared" ca="1" si="2"/>
        <v>81.528134430976252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3510024</v>
      </c>
      <c r="N11" s="498">
        <f t="shared" ca="1" si="4"/>
        <v>2737341.43</v>
      </c>
      <c r="O11" s="498">
        <f t="shared" ca="1" si="1"/>
        <v>67.964613896421639</v>
      </c>
      <c r="P11" s="498">
        <f t="shared" ca="1" si="2"/>
        <v>77.986402087279174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3510024</v>
      </c>
      <c r="N13" s="93">
        <f t="shared" ca="1" si="5"/>
        <v>2737341.43</v>
      </c>
      <c r="O13" s="93">
        <f t="shared" ca="1" si="1"/>
        <v>67.964613896421639</v>
      </c>
      <c r="P13" s="93">
        <f t="shared" ca="1" si="2"/>
        <v>77.986402087279174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3390181</v>
      </c>
      <c r="N18" s="22">
        <f t="shared" ca="1" si="8"/>
        <v>2980324.5700000003</v>
      </c>
      <c r="O18" s="22">
        <f t="shared" ref="O18:O26" ca="1" si="9">IF(L18&gt;0,N18*100/L18,0)</f>
        <v>76.247413050958684</v>
      </c>
      <c r="P18" s="22">
        <f t="shared" ref="P18:P26" ca="1" si="10">IF(M18&gt;0,N18*100/M18,0)</f>
        <v>87.910485310371328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3390181</v>
      </c>
      <c r="N20" s="30">
        <f t="shared" ca="1" si="11"/>
        <v>2980324.5700000003</v>
      </c>
      <c r="O20" s="30">
        <f t="shared" ca="1" si="9"/>
        <v>76.247413050958684</v>
      </c>
      <c r="P20" s="30">
        <f t="shared" ca="1" si="10"/>
        <v>87.910485310371328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2717181</v>
      </c>
      <c r="N21" s="498">
        <f t="shared" ca="1" si="12"/>
        <v>2307324.5700000003</v>
      </c>
      <c r="O21" s="498">
        <f t="shared" ca="1" si="9"/>
        <v>71.329190927906453</v>
      </c>
      <c r="P21" s="498">
        <f t="shared" ca="1" si="10"/>
        <v>84.916116004049798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2717181</v>
      </c>
      <c r="N23" s="93">
        <f t="shared" ca="1" si="13"/>
        <v>2307324.5700000003</v>
      </c>
      <c r="O23" s="93">
        <f t="shared" ca="1" si="9"/>
        <v>71.329190927906453</v>
      </c>
      <c r="P23" s="93">
        <f t="shared" ca="1" si="10"/>
        <v>84.916116004049798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430016.86</v>
      </c>
      <c r="O28" s="22">
        <f t="shared" ref="O28:O37" ca="1" si="17">IF(L28&gt;0,N28*100/L28,0)</f>
        <v>54.237328197385864</v>
      </c>
      <c r="P28" s="22">
        <f t="shared" ref="P28:P37" ca="1" si="18">IF(M28&gt;0,N28*100/M28,0)</f>
        <v>54.237328197385864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430016.86</v>
      </c>
      <c r="O30" s="30">
        <f t="shared" ca="1" si="17"/>
        <v>54.237328197385864</v>
      </c>
      <c r="P30" s="30">
        <f t="shared" ca="1" si="18"/>
        <v>54.237328197385864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430016.86</v>
      </c>
      <c r="O31" s="498">
        <f t="shared" ca="1" si="17"/>
        <v>54.237328197385864</v>
      </c>
      <c r="P31" s="498">
        <f t="shared" ca="1" si="18"/>
        <v>54.237328197385864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430016.86</v>
      </c>
      <c r="O33" s="93">
        <f t="shared" ca="1" si="17"/>
        <v>54.237328197385864</v>
      </c>
      <c r="P33" s="93">
        <f t="shared" ca="1" si="18"/>
        <v>54.237328197385864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3908755</v>
      </c>
      <c r="M37" s="837">
        <f t="shared" ca="1" si="24"/>
        <v>3390181</v>
      </c>
      <c r="N37" s="837">
        <f t="shared" ca="1" si="24"/>
        <v>2980324.57</v>
      </c>
      <c r="O37" s="837">
        <f t="shared" ca="1" si="17"/>
        <v>76.247413050958684</v>
      </c>
      <c r="P37" s="837">
        <f t="shared" ca="1" si="18"/>
        <v>87.910485310371328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629151</v>
      </c>
      <c r="N41" s="85">
        <f t="shared" ca="1" si="25"/>
        <v>414901</v>
      </c>
      <c r="O41" s="85">
        <f t="shared" ref="O41:O49" ca="1" si="26">IF(L41&gt;0,N41*100/L41,0)</f>
        <v>67.567950492630899</v>
      </c>
      <c r="P41" s="85">
        <f t="shared" ref="P41:P49" ca="1" si="27">IF(M41&gt;0,N41*100/M41,0)</f>
        <v>65.946171904677897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629151</v>
      </c>
      <c r="N43" s="92">
        <f t="shared" ca="1" si="28"/>
        <v>414901</v>
      </c>
      <c r="O43" s="92">
        <f t="shared" ca="1" si="26"/>
        <v>67.567950492630899</v>
      </c>
      <c r="P43" s="92">
        <f t="shared" ca="1" si="27"/>
        <v>65.946171904677897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629151</v>
      </c>
      <c r="N44" s="498">
        <f t="shared" ca="1" si="29"/>
        <v>414901</v>
      </c>
      <c r="O44" s="498">
        <f t="shared" ca="1" si="26"/>
        <v>67.567950492630899</v>
      </c>
      <c r="P44" s="498">
        <f t="shared" ca="1" si="27"/>
        <v>65.946171904677897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IFERROR(__xludf.DUMMYFUNCTION("IMPORTRANGE(""https://docs.google.com/spreadsheets/d/1MeEWN-I1oV_STSDYn1IFDPWt_1FKiwhDph83XaGc0o0/edit?usp=sharing"",""งบพรบ!R78"")"),629151)</f>
        <v>629151</v>
      </c>
      <c r="N46" s="93">
        <f ca="1">IFERROR(__xludf.DUMMYFUNCTION("IMPORTRANGE(""https://docs.google.com/spreadsheets/d/1MeEWN-I1oV_STSDYn1IFDPWt_1FKiwhDph83XaGc0o0/edit?usp=sharing"",""งบพรบ!T78"")"),414901)</f>
        <v>414901</v>
      </c>
      <c r="O46" s="93">
        <f t="shared" ca="1" si="26"/>
        <v>67.567950492630899</v>
      </c>
      <c r="P46" s="93">
        <f t="shared" ca="1" si="27"/>
        <v>65.946171904677897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914625</v>
      </c>
      <c r="N53" s="116">
        <f t="shared" ca="1" si="31"/>
        <v>913445.77</v>
      </c>
      <c r="O53" s="116">
        <f t="shared" ref="O53:O61" ca="1" si="32">IF(L53&gt;0,N53*100/L53,0)</f>
        <v>83.017883304553308</v>
      </c>
      <c r="P53" s="116">
        <f t="shared" ref="P53:P61" ca="1" si="33">IF(M53&gt;0,N53*100/M53,0)</f>
        <v>99.871069564028971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914625</v>
      </c>
      <c r="N55" s="123">
        <f t="shared" ca="1" si="34"/>
        <v>913445.77</v>
      </c>
      <c r="O55" s="123">
        <f t="shared" ca="1" si="32"/>
        <v>83.017883304553308</v>
      </c>
      <c r="P55" s="123">
        <f t="shared" ca="1" si="33"/>
        <v>99.871069564028971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564625</v>
      </c>
      <c r="N56" s="498">
        <f t="shared" ca="1" si="35"/>
        <v>563445.77</v>
      </c>
      <c r="O56" s="498">
        <f t="shared" ca="1" si="32"/>
        <v>75.096064240970279</v>
      </c>
      <c r="P56" s="498">
        <f t="shared" ca="1" si="33"/>
        <v>99.791148107150761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IFERROR(__xludf.DUMMYFUNCTION("IMPORTRANGE(""https://docs.google.com/spreadsheets/d/1MeEWN-I1oV_STSDYn1IFDPWt_1FKiwhDph83XaGc0o0/edit?usp=sharing"",""งบพรบ!AB78"")"),564625)</f>
        <v>564625</v>
      </c>
      <c r="N58" s="93">
        <f ca="1">IFERROR(__xludf.DUMMYFUNCTION("IMPORTRANGE(""https://docs.google.com/spreadsheets/d/1MeEWN-I1oV_STSDYn1IFDPWt_1FKiwhDph83XaGc0o0/edit?usp=sharing"",""งบพรบ!AD78"")"),563445.77)</f>
        <v>563445.77</v>
      </c>
      <c r="O58" s="93">
        <f t="shared" ca="1" si="32"/>
        <v>75.096064240970279</v>
      </c>
      <c r="P58" s="93">
        <f t="shared" ca="1" si="33"/>
        <v>99.791148107150761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90.88310580204778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90.88310580204778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90.88310580204778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90.88310580204778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246670</v>
      </c>
      <c r="O132" s="155">
        <f t="shared" ref="O132:O140" ca="1" si="70">IF(L132&gt;0,N132*100/L132,0)</f>
        <v>81.326036068708575</v>
      </c>
      <c r="P132" s="155">
        <f t="shared" ref="P132:P140" ca="1" si="71">IF(M132&gt;0,N132*100/M132,0)</f>
        <v>83.987061627511068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246670</v>
      </c>
      <c r="O134" s="93">
        <f t="shared" ca="1" si="70"/>
        <v>81.326036068708575</v>
      </c>
      <c r="P134" s="93">
        <f t="shared" ca="1" si="71"/>
        <v>83.987061627511068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87700</v>
      </c>
      <c r="N135" s="498">
        <f t="shared" ca="1" si="73"/>
        <v>40670</v>
      </c>
      <c r="O135" s="498">
        <f t="shared" ca="1" si="70"/>
        <v>41.794265748638374</v>
      </c>
      <c r="P135" s="498">
        <f t="shared" ca="1" si="71"/>
        <v>46.374002280501713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IFERROR(__xludf.DUMMYFUNCTION("IMPORTRANGE(""https://docs.google.com/spreadsheets/d/1MeEWN-I1oV_STSDYn1IFDPWt_1FKiwhDph83XaGc0o0/edit?usp=sharing"",""งบพรบ!BP78"")"),87700)</f>
        <v>87700</v>
      </c>
      <c r="N137" s="93">
        <f ca="1">IFERROR(__xludf.DUMMYFUNCTION("IMPORTRANGE(""https://docs.google.com/spreadsheets/d/1MeEWN-I1oV_STSDYn1IFDPWt_1FKiwhDph83XaGc0o0/edit?usp=sharing"",""งบพรบ!BR78"")"),40670)</f>
        <v>40670</v>
      </c>
      <c r="O137" s="93">
        <f t="shared" ca="1" si="70"/>
        <v>41.794265748638374</v>
      </c>
      <c r="P137" s="93">
        <f t="shared" ca="1" si="71"/>
        <v>46.374002280501713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535500</v>
      </c>
      <c r="N181" s="155">
        <f t="shared" ca="1" si="92"/>
        <v>458993.47</v>
      </c>
      <c r="O181" s="155">
        <f t="shared" ref="O181:O189" ca="1" si="93">IF(L181&gt;0,N181*100/L181,0)</f>
        <v>68.160598455598461</v>
      </c>
      <c r="P181" s="155">
        <f t="shared" ref="P181:P189" ca="1" si="94">IF(M181&gt;0,N181*100/M181,0)</f>
        <v>85.713066293183942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535500</v>
      </c>
      <c r="N183" s="93">
        <f t="shared" ca="1" si="95"/>
        <v>458993.47</v>
      </c>
      <c r="O183" s="93">
        <f t="shared" ca="1" si="93"/>
        <v>68.160598455598461</v>
      </c>
      <c r="P183" s="93">
        <f t="shared" ca="1" si="94"/>
        <v>85.713066293183942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535500</v>
      </c>
      <c r="N184" s="498">
        <f t="shared" ca="1" si="96"/>
        <v>458993.47</v>
      </c>
      <c r="O184" s="498">
        <f t="shared" ca="1" si="93"/>
        <v>68.160598455598461</v>
      </c>
      <c r="P184" s="498">
        <f t="shared" ca="1" si="94"/>
        <v>85.713066293183942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IFERROR(__xludf.DUMMYFUNCTION("IMPORTRANGE(""https://docs.google.com/spreadsheets/d/1MeEWN-I1oV_STSDYn1IFDPWt_1FKiwhDph83XaGc0o0/edit?usp=sharing"",""งบพรบ!CT78"")"),535500)</f>
        <v>535500</v>
      </c>
      <c r="N186" s="93">
        <f ca="1">IFERROR(__xludf.DUMMYFUNCTION("IMPORTRANGE(""https://docs.google.com/spreadsheets/d/1MeEWN-I1oV_STSDYn1IFDPWt_1FKiwhDph83XaGc0o0/edit?usp=sharing"",""งบพรบ!CV78"")"),458993.47)</f>
        <v>458993.47</v>
      </c>
      <c r="O186" s="93">
        <f t="shared" ca="1" si="93"/>
        <v>68.160598455598461</v>
      </c>
      <c r="P186" s="93">
        <f t="shared" ca="1" si="94"/>
        <v>85.713066293183942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f>860+1060+2030</f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214602.33000000002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119083.33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9980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1</v>
      </c>
      <c r="K236" s="93">
        <f t="shared" si="110"/>
        <v>25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214602.33000000002</v>
      </c>
      <c r="O238" s="155">
        <f ca="1">IF(L238&gt;0,N238*100/L238,0)</f>
        <v>73.168199795431292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48">
        <f>92773.33+9573+1240+4497+11000</f>
        <v>119083.33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48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48">
        <v>9980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1</v>
      </c>
      <c r="K247" s="498">
        <f t="shared" si="112"/>
        <v>25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104000</v>
      </c>
      <c r="N261" s="155">
        <f t="shared" ca="1" si="116"/>
        <v>88641.13</v>
      </c>
      <c r="O261" s="155">
        <f t="shared" ref="O261:O269" ca="1" si="117">IF(L261&gt;0,N261*100/L261,0)</f>
        <v>51.031162924582617</v>
      </c>
      <c r="P261" s="155">
        <f t="shared" ref="P261:P269" ca="1" si="118">IF(M261&gt;0,N261*100/M261,0)</f>
        <v>85.231855769230776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104000</v>
      </c>
      <c r="N263" s="93">
        <f t="shared" ca="1" si="119"/>
        <v>88641.13</v>
      </c>
      <c r="O263" s="93">
        <f t="shared" ca="1" si="117"/>
        <v>51.031162924582617</v>
      </c>
      <c r="P263" s="93">
        <f t="shared" ca="1" si="118"/>
        <v>85.231855769230776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104000</v>
      </c>
      <c r="N264" s="498">
        <f t="shared" ca="1" si="120"/>
        <v>88641.13</v>
      </c>
      <c r="O264" s="498">
        <f t="shared" ca="1" si="117"/>
        <v>51.031162924582617</v>
      </c>
      <c r="P264" s="498">
        <f t="shared" ca="1" si="118"/>
        <v>85.231855769230776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IFERROR(__xludf.DUMMYFUNCTION("IMPORTRANGE(""https://docs.google.com/spreadsheets/d/1MeEWN-I1oV_STSDYn1IFDPWt_1FKiwhDph83XaGc0o0/edit?usp=sharing"",""งบพรบ!DD78"")"),104000)</f>
        <v>104000</v>
      </c>
      <c r="N266" s="93">
        <f ca="1">IFERROR(__xludf.DUMMYFUNCTION("IMPORTRANGE(""https://docs.google.com/spreadsheets/d/1MeEWN-I1oV_STSDYn1IFDPWt_1FKiwhDph83XaGc0o0/edit?usp=sharing"",""งบพรบ!DF78"")"),88641.13)</f>
        <v>88641.13</v>
      </c>
      <c r="O266" s="93">
        <f t="shared" ca="1" si="117"/>
        <v>51.031162924582617</v>
      </c>
      <c r="P266" s="93">
        <f t="shared" ca="1" si="118"/>
        <v>85.231855769230776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55728</v>
      </c>
      <c r="O298" s="155">
        <f t="shared" ref="O298:O306" ca="1" si="136">IF(L298&gt;0,N298*100/L298,0)</f>
        <v>67.631067961165044</v>
      </c>
      <c r="P298" s="155">
        <f t="shared" ref="P298:P306" ca="1" si="137">IF(M298&gt;0,N298*100/M298,0)</f>
        <v>86.534161490683232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55728</v>
      </c>
      <c r="O300" s="93">
        <f t="shared" ca="1" si="136"/>
        <v>67.631067961165044</v>
      </c>
      <c r="P300" s="93">
        <f t="shared" ca="1" si="137"/>
        <v>86.534161490683232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55728</v>
      </c>
      <c r="O301" s="498">
        <f t="shared" ca="1" si="136"/>
        <v>67.631067961165044</v>
      </c>
      <c r="P301" s="498">
        <f t="shared" ca="1" si="137"/>
        <v>86.534161490683232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IFERROR(__xludf.DUMMYFUNCTION("IMPORTRANGE(""https://docs.google.com/spreadsheets/d/1MeEWN-I1oV_STSDYn1IFDPWt_1FKiwhDph83XaGc0o0/edit?usp=sharing"",""งบพรบ!DX78"")"),64400)</f>
        <v>64400</v>
      </c>
      <c r="N303" s="93">
        <f ca="1">IFERROR(__xludf.DUMMYFUNCTION("IMPORTRANGE(""https://docs.google.com/spreadsheets/d/1MeEWN-I1oV_STSDYn1IFDPWt_1FKiwhDph83XaGc0o0/edit?usp=sharing"",""งบพรบ!DZ78"")"),55728)</f>
        <v>55728</v>
      </c>
      <c r="O303" s="93">
        <f t="shared" ca="1" si="136"/>
        <v>67.631067961165044</v>
      </c>
      <c r="P303" s="93">
        <f t="shared" ca="1" si="137"/>
        <v>86.534161490683232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2776</v>
      </c>
      <c r="K327" s="446">
        <f ca="1">IF(I327&gt;0,J327*100/I327,0)</f>
        <v>173.5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111945.32</v>
      </c>
      <c r="O328" s="155">
        <f t="shared" ref="O328:O336" ca="1" si="150">IF(L328&gt;0,N328*100/L328,0)</f>
        <v>64.336390804597698</v>
      </c>
      <c r="P328" s="155">
        <f t="shared" ref="P328:P336" ca="1" si="151">IF(M328&gt;0,N328*100/M328,0)</f>
        <v>84.169413533834586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111945.32</v>
      </c>
      <c r="O330" s="93">
        <f t="shared" ca="1" si="150"/>
        <v>64.336390804597698</v>
      </c>
      <c r="P330" s="93">
        <f t="shared" ca="1" si="151"/>
        <v>84.169413533834586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133000</v>
      </c>
      <c r="N331" s="498">
        <f t="shared" ca="1" si="153"/>
        <v>111945.32</v>
      </c>
      <c r="O331" s="498">
        <f t="shared" ca="1" si="150"/>
        <v>64.336390804597698</v>
      </c>
      <c r="P331" s="498">
        <f t="shared" ca="1" si="151"/>
        <v>84.169413533834586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IFERROR(__xludf.DUMMYFUNCTION("IMPORTRANGE(""https://docs.google.com/spreadsheets/d/1MeEWN-I1oV_STSDYn1IFDPWt_1FKiwhDph83XaGc0o0/edit?usp=sharing"",""งบพรบ!ER78"")"),133000)</f>
        <v>133000</v>
      </c>
      <c r="N333" s="93">
        <f ca="1">IFERROR(__xludf.DUMMYFUNCTION("IMPORTRANGE(""https://docs.google.com/spreadsheets/d/1MeEWN-I1oV_STSDYn1IFDPWt_1FKiwhDph83XaGc0o0/edit?usp=sharing"",""งบพรบ!ET78"")"),111945.32)</f>
        <v>111945.32</v>
      </c>
      <c r="O333" s="93">
        <f t="shared" ca="1" si="150"/>
        <v>64.336390804597698</v>
      </c>
      <c r="P333" s="93">
        <f t="shared" ca="1" si="151"/>
        <v>84.169413533834586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IFERROR(__xludf.DUMMYFUNCTION("IMPORTRANGE(""https://docs.google.com/spreadsheets/d/1kVcqe37tkHyjCSG3S0O1AXqVkqjo8mSIZil3BcpIysc/edit?usp=sharing"",""ศูนย์!D78"")"),2562)</f>
        <v>2562</v>
      </c>
      <c r="K338" s="498">
        <f ca="1">IF(I338&gt;0,J338*100/I338,0)</f>
        <v>160.125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IFERROR(__xludf.DUMMYFUNCTION("IMPORTRANGE(""https://docs.google.com/spreadsheets/d/1kVcqe37tkHyjCSG3S0O1AXqVkqjo8mSIZil3BcpIysc/edit?usp=sharing"",""ศูนย์!E78"")"),6)</f>
        <v>6</v>
      </c>
      <c r="K340" s="498">
        <f ca="1">IF(I340&gt;0,J340*100/I340,0)</f>
        <v>75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IFERROR(__xludf.DUMMYFUNCTION("IMPORTRANGE(""https://docs.google.com/spreadsheets/d/1kVcqe37tkHyjCSG3S0O1AXqVkqjo8mSIZil3BcpIysc/edit?usp=sharing"",""ศูนย์!F78"")"),214)</f>
        <v>214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609370</v>
      </c>
      <c r="N345" s="155">
        <f t="shared" ca="1" si="155"/>
        <v>585701.88</v>
      </c>
      <c r="O345" s="155">
        <f t="shared" ref="O345:O353" ca="1" si="156">IF(L345&gt;0,N345*100/L345,0)</f>
        <v>84.262740076824585</v>
      </c>
      <c r="P345" s="155">
        <f t="shared" ref="P345:P353" ca="1" si="157">IF(M345&gt;0,N345*100/M345,0)</f>
        <v>96.115968951540111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609370</v>
      </c>
      <c r="N347" s="93">
        <f t="shared" ca="1" si="158"/>
        <v>585701.88</v>
      </c>
      <c r="O347" s="93">
        <f t="shared" ca="1" si="156"/>
        <v>84.262740076824585</v>
      </c>
      <c r="P347" s="93">
        <f t="shared" ca="1" si="157"/>
        <v>96.115968951540111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534370</v>
      </c>
      <c r="N348" s="498">
        <f t="shared" ca="1" si="159"/>
        <v>510701.88</v>
      </c>
      <c r="O348" s="498">
        <f t="shared" ca="1" si="156"/>
        <v>82.492348446914022</v>
      </c>
      <c r="P348" s="498">
        <f t="shared" ca="1" si="157"/>
        <v>95.570836686191214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IFERROR(__xludf.DUMMYFUNCTION("IMPORTRANGE(""https://docs.google.com/spreadsheets/d/1MeEWN-I1oV_STSDYn1IFDPWt_1FKiwhDph83XaGc0o0/edit?usp=sharing"",""งบพรบ!FB78"")"),534370)</f>
        <v>534370</v>
      </c>
      <c r="N350" s="93">
        <f ca="1">IFERROR(__xludf.DUMMYFUNCTION("IMPORTRANGE(""https://docs.google.com/spreadsheets/d/1MeEWN-I1oV_STSDYn1IFDPWt_1FKiwhDph83XaGc0o0/edit?usp=sharing"",""งบพรบ!FD78"")"),510701.88)</f>
        <v>510701.88</v>
      </c>
      <c r="O350" s="93">
        <f t="shared" ca="1" si="156"/>
        <v>82.492348446914022</v>
      </c>
      <c r="P350" s="93">
        <f t="shared" ca="1" si="157"/>
        <v>95.570836686191214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146</v>
      </c>
      <c r="K355" s="466">
        <f ca="1">IF(I355&gt;0,J355*100/I355,0)</f>
        <v>58.4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IFERROR(__xludf.DUMMYFUNCTION("IMPORTRANGE(""https://docs.google.com/spreadsheets/d/1XWAQStnk-4SwqDmLtmXYiTMKHgktTP8We1SCoS47DrQ/edit?usp=sharing"",""จัดที่ดิน!W78"")"),223)</f>
        <v>223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IFERROR(__xludf.DUMMYFUNCTION("IMPORTRANGE(""https://docs.google.com/spreadsheets/d/1XWAQStnk-4SwqDmLtmXYiTMKHgktTP8We1SCoS47DrQ/edit?usp=sharing"",""จัดที่ดิน!X78"")"),1512.48)</f>
        <v>1512.48</v>
      </c>
      <c r="K359" s="498">
        <f t="shared" ca="1" si="161"/>
        <v>50.082119205298014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IFERROR(__xludf.DUMMYFUNCTION("IMPORTRANGE(""https://docs.google.com/spreadsheets/d/1XWAQStnk-4SwqDmLtmXYiTMKHgktTP8We1SCoS47DrQ/edit?usp=sharing"",""จัดที่ดิน!Y78"")"),201)</f>
        <v>201</v>
      </c>
      <c r="K360" s="498">
        <f t="shared" ca="1" si="161"/>
        <v>80.400000000000006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IFERROR(__xludf.DUMMYFUNCTION("IMPORTRANGE(""https://docs.google.com/spreadsheets/d/1XWAQStnk-4SwqDmLtmXYiTMKHgktTP8We1SCoS47DrQ/edit?usp=sharing"",""จัดที่ดิน!Z78"")"),1448.67)</f>
        <v>1448.67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IFERROR(__xludf.DUMMYFUNCTION("IMPORTRANGE(""https://docs.google.com/spreadsheets/d/1XWAQStnk-4SwqDmLtmXYiTMKHgktTP8We1SCoS47DrQ/edit?usp=sharing"",""จัดที่ดิน!AA78"")"),146)</f>
        <v>146</v>
      </c>
      <c r="K362" s="498">
        <f t="shared" ca="1" si="161"/>
        <v>58.4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IFERROR(__xludf.DUMMYFUNCTION("IMPORTRANGE(""https://docs.google.com/spreadsheets/d/1XWAQStnk-4SwqDmLtmXYiTMKHgktTP8We1SCoS47DrQ/edit?usp=sharing"",""จัดที่ดิน!AB78"")"),1077.02)</f>
        <v>1077.02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419</v>
      </c>
      <c r="K364" s="480">
        <f t="shared" ca="1" si="161"/>
        <v>69.833333333333329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141</v>
      </c>
      <c r="K365" s="492">
        <f t="shared" ca="1" si="161"/>
        <v>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IFERROR(__xludf.DUMMYFUNCTION("IMPORTRANGE(""https://docs.google.com/spreadsheets/d/1XWAQStnk-4SwqDmLtmXYiTMKHgktTP8We1SCoS47DrQ/edit?usp=sharing"",""จัดที่ดิน!E78"")"),156)</f>
        <v>156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IFERROR(__xludf.DUMMYFUNCTION("IMPORTRANGE(""https://docs.google.com/spreadsheets/d/1XWAQStnk-4SwqDmLtmXYiTMKHgktTP8We1SCoS47DrQ/edit?usp=sharing"",""จัดที่ดิน!F78"")"),1075.58)</f>
        <v>1075.58</v>
      </c>
      <c r="K369" s="498">
        <f t="shared" ca="1" si="163"/>
        <v>70.761842105263156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IFERROR(__xludf.DUMMYFUNCTION("IMPORTRANGE(""https://docs.google.com/spreadsheets/d/1XWAQStnk-4SwqDmLtmXYiTMKHgktTP8We1SCoS47DrQ/edit?usp=sharing"",""จัดที่ดิน!G78"")"),140)</f>
        <v>140</v>
      </c>
      <c r="K370" s="498">
        <f t="shared" ca="1" si="163"/>
        <v>93.333333333333329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IFERROR(__xludf.DUMMYFUNCTION("IMPORTRANGE(""https://docs.google.com/spreadsheets/d/1XWAQStnk-4SwqDmLtmXYiTMKHgktTP8We1SCoS47DrQ/edit?usp=sharing"",""จัดที่ดิน!H78"")"),1037.43)</f>
        <v>1037.43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IFERROR(__xludf.DUMMYFUNCTION("IMPORTRANGE(""https://docs.google.com/spreadsheets/d/1XWAQStnk-4SwqDmLtmXYiTMKHgktTP8We1SCoS47DrQ/edit?usp=sharing"",""จัดที่ดิน!I78"")"),141)</f>
        <v>141</v>
      </c>
      <c r="K372" s="498">
        <f t="shared" ca="1" si="163"/>
        <v>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IFERROR(__xludf.DUMMYFUNCTION("IMPORTRANGE(""https://docs.google.com/spreadsheets/d/1XWAQStnk-4SwqDmLtmXYiTMKHgktTP8We1SCoS47DrQ/edit?usp=sharing"",""จัดที่ดิน!J78"")"),1044.33)</f>
        <v>1044.33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278</v>
      </c>
      <c r="K374" s="492">
        <f t="shared" ca="1" si="163"/>
        <v>61.777777777777779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IFERROR(__xludf.DUMMYFUNCTION("IMPORTRANGE(""https://docs.google.com/spreadsheets/d/1XWAQStnk-4SwqDmLtmXYiTMKHgktTP8We1SCoS47DrQ/edit?usp=sharing"",""จัดที่ดิน!AH78"")"),67)</f>
        <v>67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IFERROR(__xludf.DUMMYFUNCTION("IMPORTRANGE(""https://docs.google.com/spreadsheets/d/1XWAQStnk-4SwqDmLtmXYiTMKHgktTP8We1SCoS47DrQ/edit?usp=sharing"",""จัดที่ดิน!AI78"")"),436.9)</f>
        <v>436.9</v>
      </c>
      <c r="K378" s="498">
        <f t="shared" ca="1" si="164"/>
        <v>29.126666666666665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IFERROR(__xludf.DUMMYFUNCTION("IMPORTRANGE(""https://docs.google.com/spreadsheets/d/1XWAQStnk-4SwqDmLtmXYiTMKHgktTP8We1SCoS47DrQ/edit?usp=sharing"",""จัดที่ดิน!AJ78"")"),334)</f>
        <v>334</v>
      </c>
      <c r="K379" s="498">
        <f t="shared" ca="1" si="164"/>
        <v>74.222222222222229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IFERROR(__xludf.DUMMYFUNCTION("IMPORTRANGE(""https://docs.google.com/spreadsheets/d/1XWAQStnk-4SwqDmLtmXYiTMKHgktTP8We1SCoS47DrQ/edit?usp=sharing"",""จัดที่ดิน!AK78"")"),3082.35)</f>
        <v>3082.35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IFERROR(__xludf.DUMMYFUNCTION("IMPORTRANGE(""https://docs.google.com/spreadsheets/d/1XWAQStnk-4SwqDmLtmXYiTMKHgktTP8We1SCoS47DrQ/edit?usp=sharing"",""จัดที่ดิน!AL78"")"),278)</f>
        <v>278</v>
      </c>
      <c r="K381" s="498">
        <f t="shared" ca="1" si="164"/>
        <v>61.777777777777779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IFERROR(__xludf.DUMMYFUNCTION("IMPORTRANGE(""https://docs.google.com/spreadsheets/d/1XWAQStnk-4SwqDmLtmXYiTMKHgktTP8We1SCoS47DrQ/edit?usp=sharing"",""จัดที่ดิน!AM78"")"),2703.8)</f>
        <v>2703.8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IFERROR(__xludf.DUMMYFUNCTION("IMPORTRANGE(""https://docs.google.com/spreadsheets/d/1XWAQStnk-4SwqDmLtmXYiTMKHgktTP8We1SCoS47DrQ/edit?usp=sharing"",""จัดที่ดิน!AP78"")"),13)</f>
        <v>13</v>
      </c>
      <c r="K385" s="506">
        <f ca="1">IF(I385&gt;0,J385*100/I385,0)</f>
        <v>32.5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430016.86</v>
      </c>
      <c r="O414" s="553">
        <f ca="1">IF(L414&gt;0,N414*100/L414,0)</f>
        <v>54.237328197385864</v>
      </c>
      <c r="P414" s="553">
        <f ca="1">IF(M414&gt;0,N414*100/M414,0)</f>
        <v>54.237328197385864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181132</v>
      </c>
      <c r="O467" s="195">
        <f t="shared" ref="O467:O472" ca="1" si="207">IF(L467&gt;0,N467*100/L467,0)</f>
        <v>96.777675074667542</v>
      </c>
      <c r="P467" s="195">
        <f t="shared" ref="P467:P472" ca="1" si="208">IF(M467&gt;0,N467*100/M467,0)</f>
        <v>96.777675074667542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181132</v>
      </c>
      <c r="O469" s="93">
        <f t="shared" ca="1" si="207"/>
        <v>96.777675074667542</v>
      </c>
      <c r="P469" s="93">
        <f t="shared" ca="1" si="208"/>
        <v>96.777675074667542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181132</v>
      </c>
      <c r="O470" s="498">
        <f t="shared" ca="1" si="207"/>
        <v>96.777675074667542</v>
      </c>
      <c r="P470" s="498">
        <f t="shared" ca="1" si="208"/>
        <v>96.777675074667542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181132</v>
      </c>
      <c r="O472" s="93">
        <f t="shared" ca="1" si="207"/>
        <v>96.777675074667542</v>
      </c>
      <c r="P472" s="93">
        <f t="shared" ca="1" si="208"/>
        <v>96.777675074667542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4010+2968+88000+40000</f>
        <v>134978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4201+120+360+240+550+240+2840</f>
        <v>8551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26125</v>
      </c>
      <c r="K543" s="687">
        <f t="shared" ca="1" si="234"/>
        <v>87.252020573108013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205279.86</v>
      </c>
      <c r="O544" s="155">
        <f t="shared" ref="O544:O549" ca="1" si="237">IF(L544&gt;0,N544*100/L544,0)</f>
        <v>67.178224658430821</v>
      </c>
      <c r="P544" s="155">
        <f t="shared" ref="P544:P549" ca="1" si="238">IF(M544&gt;0,N544*100/M544,0)</f>
        <v>67.178224658430821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205279.86</v>
      </c>
      <c r="O546" s="93">
        <f t="shared" ca="1" si="237"/>
        <v>67.178224658430821</v>
      </c>
      <c r="P546" s="93">
        <f t="shared" ca="1" si="238"/>
        <v>67.178224658430821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205279.86</v>
      </c>
      <c r="O547" s="498">
        <f t="shared" ca="1" si="237"/>
        <v>67.178224658430821</v>
      </c>
      <c r="P547" s="498">
        <f t="shared" ca="1" si="238"/>
        <v>67.178224658430821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205279.86</v>
      </c>
      <c r="O549" s="93">
        <f t="shared" ca="1" si="237"/>
        <v>67.178224658430821</v>
      </c>
      <c r="P549" s="93">
        <f t="shared" ca="1" si="238"/>
        <v>67.178224658430821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</f>
        <v>26350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12566.67+12566.67+12566.67+12566.67+13000+12133.34+12133.34</f>
        <v>87533.36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4533+3508+17583+432+2240+1820+3380+1220+1920+1220+10760+3300+5667+1651+3800+2720</f>
        <v>65754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26125</v>
      </c>
      <c r="K559" s="676">
        <f t="shared" ref="K559:K561" ca="1" si="246">IF(I559&gt;0,J559*100/I559,0)</f>
        <v>87.252020573108013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26125</v>
      </c>
      <c r="K576" s="412">
        <f t="shared" ref="K576:K577" ca="1" si="251">IF(I576&gt;0,J576*100/I576,0)</f>
        <v>87.252020573108013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3363</v>
      </c>
      <c r="K577" s="412">
        <f t="shared" ca="1" si="251"/>
        <v>89.63219616204691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25782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3314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343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343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15790</v>
      </c>
      <c r="O629" s="195">
        <f t="shared" ref="O629:O634" ca="1" si="264">IF(L629&gt;0,N629*100/L629,0)</f>
        <v>7.1304387093860777</v>
      </c>
      <c r="P629" s="195">
        <f t="shared" ref="P629:P634" ca="1" si="265">IF(M629&gt;0,N629*100/M629,0)</f>
        <v>7.1304387093860777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15790</v>
      </c>
      <c r="O631" s="93">
        <f t="shared" ca="1" si="264"/>
        <v>7.1304387093860777</v>
      </c>
      <c r="P631" s="93">
        <f t="shared" ca="1" si="265"/>
        <v>7.1304387093860777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15790</v>
      </c>
      <c r="O632" s="498">
        <f t="shared" ca="1" si="264"/>
        <v>7.1304387093860777</v>
      </c>
      <c r="P632" s="498">
        <f t="shared" ca="1" si="265"/>
        <v>7.1304387093860777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15790</v>
      </c>
      <c r="O634" s="93">
        <f t="shared" ca="1" si="264"/>
        <v>7.1304387093860777</v>
      </c>
      <c r="P634" s="93">
        <f t="shared" ca="1" si="265"/>
        <v>7.1304387093860777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3780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2350+2260+1600+5800</f>
        <v>12010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IFERROR(__xludf.DUMMYFUNCTION("IMPORTRANGE(""https://docs.google.com/spreadsheets/d/19vJNZY_5yjcGF2XGBMNZRCAIB0Kwfpjp8YEOfu-bneM/edit?usp=sharing"",""งานกองทุน!F78"")"),1292605.54)</f>
        <v>1292605.54</v>
      </c>
      <c r="K821" s="498">
        <f t="shared" ref="K821:K828" ca="1" si="335">IF(I821&gt;0,J821*100/I821,0)</f>
        <v>45.703338194852179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IFERROR(__xludf.DUMMYFUNCTION("IMPORTRANGE(""https://docs.google.com/spreadsheets/d/19vJNZY_5yjcGF2XGBMNZRCAIB0Kwfpjp8YEOfu-bneM/edit?usp=sharing"",""งานกองทุน!E78"")"),92)</f>
        <v>92</v>
      </c>
      <c r="K822" s="498">
        <f t="shared" ca="1" si="335"/>
        <v>51.685393258426963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IFERROR(__xludf.DUMMYFUNCTION("IMPORTRANGE(""https://docs.google.com/spreadsheets/d/19vJNZY_5yjcGF2XGBMNZRCAIB0Kwfpjp8YEOfu-bneM/edit?usp=sharing"",""งานกองทุน!K78"")"),428931.22)</f>
        <v>428931.22</v>
      </c>
      <c r="K823" s="498">
        <f t="shared" ca="1" si="335"/>
        <v>20.892481118789888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IFERROR(__xludf.DUMMYFUNCTION("IMPORTRANGE(""https://docs.google.com/spreadsheets/d/19vJNZY_5yjcGF2XGBMNZRCAIB0Kwfpjp8YEOfu-bneM/edit?usp=sharing"",""งานกองทุน!J78"")"),71)</f>
        <v>71</v>
      </c>
      <c r="K824" s="498">
        <f t="shared" ca="1" si="335"/>
        <v>76.344086021505376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IFERROR(__xludf.DUMMYFUNCTION("IMPORTRANGE(""https://docs.google.com/spreadsheets/d/19vJNZY_5yjcGF2XGBMNZRCAIB0Kwfpjp8YEOfu-bneM/edit?usp=sharing"",""งานกองทุน!U78"")"),2280000)</f>
        <v>2280000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IFERROR(__xludf.DUMMYFUNCTION("IMPORTRANGE(""https://docs.google.com/spreadsheets/d/19vJNZY_5yjcGF2XGBMNZRCAIB0Kwfpjp8YEOfu-bneM/edit?usp=sharing"",""งานกองทุน!T78"")"),93)</f>
        <v>93</v>
      </c>
      <c r="K828" s="506">
        <f t="shared" ca="1" si="335"/>
        <v>102.1978021978022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735E-2BEC-48FD-A123-2354245840B6}">
  <sheetPr>
    <outlinePr summaryBelow="0" summaryRight="0"/>
    <pageSetUpPr fitToPage="1"/>
  </sheetPr>
  <dimension ref="A1:Z828"/>
  <sheetViews>
    <sheetView showGridLines="0"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4.5703125" style="829" bestFit="1" customWidth="1"/>
    <col min="10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71"/>
    </row>
    <row r="2" spans="1:26" ht="19.5">
      <c r="A2" s="888" t="s">
        <v>340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2411785.66</v>
      </c>
      <c r="N8" s="22">
        <f t="shared" ca="1" si="0"/>
        <v>2017779.3599999999</v>
      </c>
      <c r="O8" s="22">
        <f t="shared" ref="O8:O16" ca="1" si="1">IF(L8&gt;0,N8*100/L8,0)</f>
        <v>75.189442218159684</v>
      </c>
      <c r="P8" s="22">
        <f t="shared" ref="P8:P16" ca="1" si="2">IF(M8&gt;0,N8*100/M8,0)</f>
        <v>83.663295352705589</v>
      </c>
      <c r="Q8" s="23"/>
      <c r="R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2411785.66</v>
      </c>
      <c r="N10" s="30">
        <f t="shared" ca="1" si="3"/>
        <v>2017779.3599999999</v>
      </c>
      <c r="O10" s="30">
        <f t="shared" ca="1" si="1"/>
        <v>75.189442218159684</v>
      </c>
      <c r="P10" s="30">
        <f t="shared" ca="1" si="2"/>
        <v>83.663295352705589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2320985.66</v>
      </c>
      <c r="N11" s="498">
        <f t="shared" ca="1" si="4"/>
        <v>1926979.3599999999</v>
      </c>
      <c r="O11" s="498">
        <f t="shared" ca="1" si="1"/>
        <v>74.320573096050055</v>
      </c>
      <c r="P11" s="498">
        <f t="shared" ca="1" si="2"/>
        <v>83.024182062374308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2320985.66</v>
      </c>
      <c r="N13" s="93">
        <f t="shared" ca="1" si="5"/>
        <v>1926979.3599999999</v>
      </c>
      <c r="O13" s="93">
        <f t="shared" ca="1" si="1"/>
        <v>74.320573096050055</v>
      </c>
      <c r="P13" s="93">
        <f t="shared" ca="1" si="2"/>
        <v>83.024182062374308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1679771.66</v>
      </c>
      <c r="N18" s="22">
        <f t="shared" ca="1" si="8"/>
        <v>1504039.3599999999</v>
      </c>
      <c r="O18" s="22">
        <f t="shared" ref="O18:O26" ca="1" si="9">IF(L18&gt;0,N18*100/L18,0)</f>
        <v>77.289956165819618</v>
      </c>
      <c r="P18" s="22">
        <f t="shared" ref="P18:P26" ca="1" si="10">IF(M18&gt;0,N18*100/M18,0)</f>
        <v>89.53832213123539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1679771.66</v>
      </c>
      <c r="N20" s="30">
        <f t="shared" ca="1" si="11"/>
        <v>1504039.3599999999</v>
      </c>
      <c r="O20" s="30">
        <f t="shared" ca="1" si="9"/>
        <v>77.289956165819618</v>
      </c>
      <c r="P20" s="30">
        <f t="shared" ca="1" si="10"/>
        <v>89.53832213123539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1588971.66</v>
      </c>
      <c r="N21" s="498">
        <f t="shared" ca="1" si="12"/>
        <v>1413239.3599999999</v>
      </c>
      <c r="O21" s="498">
        <f t="shared" ca="1" si="9"/>
        <v>76.178428931041367</v>
      </c>
      <c r="P21" s="498">
        <f t="shared" ca="1" si="10"/>
        <v>88.940501305101947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1588971.66</v>
      </c>
      <c r="N23" s="93">
        <f t="shared" ca="1" si="13"/>
        <v>1413239.3599999999</v>
      </c>
      <c r="O23" s="93">
        <f t="shared" ca="1" si="9"/>
        <v>76.178428931041367</v>
      </c>
      <c r="P23" s="93">
        <f t="shared" ca="1" si="10"/>
        <v>88.940501305101947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513740</v>
      </c>
      <c r="O28" s="22">
        <f t="shared" ref="O28:O37" ca="1" si="17">IF(L28&gt;0,N28*100/L28,0)</f>
        <v>69.64795071743869</v>
      </c>
      <c r="P28" s="22">
        <f t="shared" ref="P28:P37" ca="1" si="18">IF(M28&gt;0,N28*100/M28,0)</f>
        <v>70.181717835997674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513740</v>
      </c>
      <c r="O30" s="30">
        <f t="shared" ca="1" si="17"/>
        <v>69.64795071743869</v>
      </c>
      <c r="P30" s="30">
        <f t="shared" ca="1" si="18"/>
        <v>70.181717835997674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513740</v>
      </c>
      <c r="O31" s="498">
        <f t="shared" ca="1" si="17"/>
        <v>69.64795071743869</v>
      </c>
      <c r="P31" s="498">
        <f t="shared" ca="1" si="18"/>
        <v>70.181717835997674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513740</v>
      </c>
      <c r="O33" s="93">
        <f t="shared" ca="1" si="17"/>
        <v>69.64795071743869</v>
      </c>
      <c r="P33" s="93">
        <f t="shared" ca="1" si="18"/>
        <v>70.181717835997674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1945970</v>
      </c>
      <c r="M37" s="837">
        <f t="shared" ca="1" si="24"/>
        <v>1679771.66</v>
      </c>
      <c r="N37" s="837">
        <f t="shared" ca="1" si="24"/>
        <v>1504039.3599999999</v>
      </c>
      <c r="O37" s="837">
        <f t="shared" ca="1" si="17"/>
        <v>77.289956165819618</v>
      </c>
      <c r="P37" s="837">
        <f t="shared" ca="1" si="18"/>
        <v>89.53832213123539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373026.66</v>
      </c>
      <c r="N41" s="85">
        <f t="shared" ca="1" si="25"/>
        <v>360719</v>
      </c>
      <c r="O41" s="85">
        <f t="shared" ref="O41:O49" ca="1" si="26">IF(L41&gt;0,N41*100/L41,0)</f>
        <v>132.05894197327476</v>
      </c>
      <c r="P41" s="85">
        <f t="shared" ref="P41:P49" ca="1" si="27">IF(M41&gt;0,N41*100/M41,0)</f>
        <v>96.700595072748968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373026.66</v>
      </c>
      <c r="N43" s="92">
        <f t="shared" ca="1" si="28"/>
        <v>360719</v>
      </c>
      <c r="O43" s="92">
        <f t="shared" ca="1" si="26"/>
        <v>132.05894197327476</v>
      </c>
      <c r="P43" s="92">
        <f t="shared" ca="1" si="27"/>
        <v>96.700595072748968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373026.66</v>
      </c>
      <c r="N44" s="498">
        <f t="shared" ca="1" si="29"/>
        <v>360719</v>
      </c>
      <c r="O44" s="498">
        <f t="shared" ca="1" si="26"/>
        <v>132.05894197327476</v>
      </c>
      <c r="P44" s="498">
        <f t="shared" ca="1" si="27"/>
        <v>96.700595072748968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IFERROR(__xludf.DUMMYFUNCTION("IMPORTRANGE(""https://docs.google.com/spreadsheets/d/1MeEWN-I1oV_STSDYn1IFDPWt_1FKiwhDph83XaGc0o0/edit?usp=sharing"",""งบพรบ!R79"")"),373026.66)</f>
        <v>373026.66</v>
      </c>
      <c r="N46" s="93">
        <f ca="1">IFERROR(__xludf.DUMMYFUNCTION("IMPORTRANGE(""https://docs.google.com/spreadsheets/d/1MeEWN-I1oV_STSDYn1IFDPWt_1FKiwhDph83XaGc0o0/edit?usp=sharing"",""งบพรบ!T79"")"),360719)</f>
        <v>360719</v>
      </c>
      <c r="O46" s="93">
        <f t="shared" ca="1" si="26"/>
        <v>132.05894197327476</v>
      </c>
      <c r="P46" s="93">
        <f t="shared" ca="1" si="27"/>
        <v>96.700595072748968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419250</v>
      </c>
      <c r="N53" s="116">
        <f t="shared" ca="1" si="31"/>
        <v>357794.44</v>
      </c>
      <c r="O53" s="116">
        <f t="shared" ref="O53:O61" ca="1" si="32">IF(L53&gt;0,N53*100/L53,0)</f>
        <v>64.006161001788911</v>
      </c>
      <c r="P53" s="116">
        <f t="shared" ref="P53:P61" ca="1" si="33">IF(M53&gt;0,N53*100/M53,0)</f>
        <v>85.34154800238521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419250</v>
      </c>
      <c r="N55" s="123">
        <f t="shared" ca="1" si="34"/>
        <v>357794.44</v>
      </c>
      <c r="O55" s="123">
        <f t="shared" ca="1" si="32"/>
        <v>64.006161001788911</v>
      </c>
      <c r="P55" s="123">
        <f t="shared" ca="1" si="33"/>
        <v>85.34154800238521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419250</v>
      </c>
      <c r="N56" s="498">
        <f t="shared" ca="1" si="35"/>
        <v>357794.44</v>
      </c>
      <c r="O56" s="498">
        <f t="shared" ca="1" si="32"/>
        <v>64.006161001788911</v>
      </c>
      <c r="P56" s="498">
        <f t="shared" ca="1" si="33"/>
        <v>85.34154800238521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IFERROR(__xludf.DUMMYFUNCTION("IMPORTRANGE(""https://docs.google.com/spreadsheets/d/1MeEWN-I1oV_STSDYn1IFDPWt_1FKiwhDph83XaGc0o0/edit?usp=sharing"",""งบพรบ!AB79"")"),419250)</f>
        <v>419250</v>
      </c>
      <c r="N58" s="93">
        <f ca="1">IFERROR(__xludf.DUMMYFUNCTION("IMPORTRANGE(""https://docs.google.com/spreadsheets/d/1MeEWN-I1oV_STSDYn1IFDPWt_1FKiwhDph83XaGc0o0/edit?usp=sharing"",""งบพรบ!AD79"")"),357794.44)</f>
        <v>357794.44</v>
      </c>
      <c r="O58" s="93">
        <f t="shared" ca="1" si="32"/>
        <v>64.006161001788911</v>
      </c>
      <c r="P58" s="93">
        <f t="shared" ca="1" si="33"/>
        <v>85.34154800238521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188650</v>
      </c>
      <c r="N88" s="155">
        <f t="shared" ca="1" si="49"/>
        <v>170297.33</v>
      </c>
      <c r="O88" s="155">
        <f t="shared" ref="O88:O96" ca="1" si="50">IF(L88&gt;0,N88*100/L88,0)</f>
        <v>71.855413502109698</v>
      </c>
      <c r="P88" s="155">
        <f t="shared" ref="P88:P96" ca="1" si="51">IF(M88&gt;0,N88*100/M88,0)</f>
        <v>90.271576994434142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188650</v>
      </c>
      <c r="N90" s="93">
        <f t="shared" ca="1" si="52"/>
        <v>170297.33</v>
      </c>
      <c r="O90" s="93">
        <f t="shared" ca="1" si="50"/>
        <v>71.855413502109698</v>
      </c>
      <c r="P90" s="93">
        <f t="shared" ca="1" si="51"/>
        <v>90.271576994434142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188650</v>
      </c>
      <c r="N91" s="498">
        <f t="shared" ca="1" si="53"/>
        <v>170297.33</v>
      </c>
      <c r="O91" s="498">
        <f t="shared" ca="1" si="50"/>
        <v>71.855413502109698</v>
      </c>
      <c r="P91" s="498">
        <f t="shared" ca="1" si="51"/>
        <v>90.271576994434142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IFERROR(__xludf.DUMMYFUNCTION("IMPORTRANGE(""https://docs.google.com/spreadsheets/d/1MeEWN-I1oV_STSDYn1IFDPWt_1FKiwhDph83XaGc0o0/edit?usp=sharing"",""งบพรบ!AV79"")"),188650)</f>
        <v>188650</v>
      </c>
      <c r="N93" s="93">
        <f ca="1">IFERROR(__xludf.DUMMYFUNCTION("IMPORTRANGE(""https://docs.google.com/spreadsheets/d/1MeEWN-I1oV_STSDYn1IFDPWt_1FKiwhDph83XaGc0o0/edit?usp=sharing"",""งบพรบ!AX79"")"),170297.33)</f>
        <v>170297.33</v>
      </c>
      <c r="O93" s="93">
        <f t="shared" ca="1" si="50"/>
        <v>71.855413502109698</v>
      </c>
      <c r="P93" s="93">
        <f t="shared" ca="1" si="51"/>
        <v>90.271576994434142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208875</v>
      </c>
      <c r="N181" s="155">
        <f t="shared" ca="1" si="92"/>
        <v>179816.79</v>
      </c>
      <c r="O181" s="155">
        <f t="shared" ref="O181:O189" ca="1" si="93">IF(L181&gt;0,N181*100/L181,0)</f>
        <v>63.99174021352313</v>
      </c>
      <c r="P181" s="155">
        <f t="shared" ref="P181:P189" ca="1" si="94">IF(M181&gt;0,N181*100/M181,0)</f>
        <v>86.088229802513467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208875</v>
      </c>
      <c r="N183" s="93">
        <f t="shared" ca="1" si="95"/>
        <v>179816.79</v>
      </c>
      <c r="O183" s="93">
        <f t="shared" ca="1" si="93"/>
        <v>63.99174021352313</v>
      </c>
      <c r="P183" s="93">
        <f t="shared" ca="1" si="94"/>
        <v>86.088229802513467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208875</v>
      </c>
      <c r="N184" s="498">
        <f t="shared" ca="1" si="96"/>
        <v>179816.79</v>
      </c>
      <c r="O184" s="498">
        <f t="shared" ca="1" si="93"/>
        <v>63.99174021352313</v>
      </c>
      <c r="P184" s="498">
        <f t="shared" ca="1" si="94"/>
        <v>86.088229802513467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IFERROR(__xludf.DUMMYFUNCTION("IMPORTRANGE(""https://docs.google.com/spreadsheets/d/1MeEWN-I1oV_STSDYn1IFDPWt_1FKiwhDph83XaGc0o0/edit?usp=sharing"",""งบพรบ!CT79"")"),208875)</f>
        <v>208875</v>
      </c>
      <c r="N186" s="93">
        <f ca="1">IFERROR(__xludf.DUMMYFUNCTION("IMPORTRANGE(""https://docs.google.com/spreadsheets/d/1MeEWN-I1oV_STSDYn1IFDPWt_1FKiwhDph83XaGc0o0/edit?usp=sharing"",""งบพรบ!CV79"")"),179816.79)</f>
        <v>179816.79</v>
      </c>
      <c r="O186" s="93">
        <f t="shared" ca="1" si="93"/>
        <v>63.99174021352313</v>
      </c>
      <c r="P186" s="93">
        <f t="shared" ca="1" si="94"/>
        <v>86.088229802513467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72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73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73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73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74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72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73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73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73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570</v>
      </c>
      <c r="K327" s="446">
        <f ca="1">IF(I327&gt;0,J327*100/I327,0)</f>
        <v>190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105578</v>
      </c>
      <c r="O328" s="155">
        <f t="shared" ref="O328:O336" ca="1" si="149">IF(L328&gt;0,N328*100/L328,0)</f>
        <v>67.247133757961777</v>
      </c>
      <c r="P328" s="155">
        <f t="shared" ref="P328:P336" ca="1" si="150">IF(M328&gt;0,N328*100/M328,0)</f>
        <v>87.7987525987526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105578</v>
      </c>
      <c r="O330" s="93">
        <f t="shared" ca="1" si="149"/>
        <v>67.247133757961777</v>
      </c>
      <c r="P330" s="93">
        <f t="shared" ca="1" si="150"/>
        <v>87.7987525987526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105578</v>
      </c>
      <c r="O331" s="498">
        <f t="shared" ca="1" si="149"/>
        <v>67.247133757961777</v>
      </c>
      <c r="P331" s="498">
        <f t="shared" ca="1" si="150"/>
        <v>87.7987525987526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IFERROR(__xludf.DUMMYFUNCTION("IMPORTRANGE(""https://docs.google.com/spreadsheets/d/1MeEWN-I1oV_STSDYn1IFDPWt_1FKiwhDph83XaGc0o0/edit?usp=sharing"",""งบพรบ!ER79"")"),120250)</f>
        <v>120250</v>
      </c>
      <c r="N333" s="93">
        <f ca="1">IFERROR(__xludf.DUMMYFUNCTION("IMPORTRANGE(""https://docs.google.com/spreadsheets/d/1MeEWN-I1oV_STSDYn1IFDPWt_1FKiwhDph83XaGc0o0/edit?usp=sharing"",""งบพรบ!ET79"")"),105578)</f>
        <v>105578</v>
      </c>
      <c r="O333" s="93">
        <f t="shared" ca="1" si="149"/>
        <v>67.247133757961777</v>
      </c>
      <c r="P333" s="93">
        <f t="shared" ca="1" si="150"/>
        <v>87.7987525987526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IFERROR(__xludf.DUMMYFUNCTION("IMPORTRANGE(""https://docs.google.com/spreadsheets/d/1kVcqe37tkHyjCSG3S0O1AXqVkqjo8mSIZil3BcpIysc/edit?usp=sharing"",""ศูนย์!D79"")"),335)</f>
        <v>335</v>
      </c>
      <c r="K338" s="498">
        <f ca="1">IF(I338&gt;0,J338*100/I338,0)</f>
        <v>111.66666666666667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321980</v>
      </c>
      <c r="N345" s="155">
        <f t="shared" ca="1" si="154"/>
        <v>282093.8</v>
      </c>
      <c r="O345" s="155">
        <f t="shared" ref="O345:O353" ca="1" si="155">IF(L345&gt;0,N345*100/L345,0)</f>
        <v>71.133419068512495</v>
      </c>
      <c r="P345" s="155">
        <f t="shared" ref="P345:P353" ca="1" si="156">IF(M345&gt;0,N345*100/M345,0)</f>
        <v>87.612211938629727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321980</v>
      </c>
      <c r="N347" s="93">
        <f t="shared" ca="1" si="157"/>
        <v>282093.8</v>
      </c>
      <c r="O347" s="93">
        <f t="shared" ca="1" si="155"/>
        <v>71.133419068512495</v>
      </c>
      <c r="P347" s="93">
        <f t="shared" ca="1" si="156"/>
        <v>87.612211938629727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231180</v>
      </c>
      <c r="N348" s="498">
        <f t="shared" ca="1" si="158"/>
        <v>191293.8</v>
      </c>
      <c r="O348" s="498">
        <f t="shared" ca="1" si="155"/>
        <v>62.561336952611441</v>
      </c>
      <c r="P348" s="498">
        <f t="shared" ca="1" si="156"/>
        <v>82.746690890215419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IFERROR(__xludf.DUMMYFUNCTION("IMPORTRANGE(""https://docs.google.com/spreadsheets/d/1MeEWN-I1oV_STSDYn1IFDPWt_1FKiwhDph83XaGc0o0/edit?usp=sharing"",""งบพรบ!FB79"")"),231180)</f>
        <v>231180</v>
      </c>
      <c r="N350" s="93">
        <f ca="1">IFERROR(__xludf.DUMMYFUNCTION("IMPORTRANGE(""https://docs.google.com/spreadsheets/d/1MeEWN-I1oV_STSDYn1IFDPWt_1FKiwhDph83XaGc0o0/edit?usp=sharing"",""งบพรบ!FD79"")"),191293.8)</f>
        <v>191293.8</v>
      </c>
      <c r="O350" s="93">
        <f t="shared" ca="1" si="155"/>
        <v>62.561336952611441</v>
      </c>
      <c r="P350" s="93">
        <f t="shared" ca="1" si="156"/>
        <v>82.746690890215419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IFERROR(__xludf.DUMMYFUNCTION("IMPORTRANGE(""https://docs.google.com/spreadsheets/d/1XWAQStnk-4SwqDmLtmXYiTMKHgktTP8We1SCoS47DrQ/edit?usp=sharing"",""จัดที่ดิน!AJ79"")"),21)</f>
        <v>21</v>
      </c>
      <c r="K379" s="498">
        <f t="shared" ca="1" si="163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513740</v>
      </c>
      <c r="O414" s="553">
        <f ca="1">IF(L414&gt;0,N414*100/L414,0)</f>
        <v>69.64795071743869</v>
      </c>
      <c r="P414" s="553">
        <f ca="1">IF(M414&gt;0,N414*100/M414,0)</f>
        <v>70.181717835997674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70110</v>
      </c>
      <c r="O419" s="155">
        <f t="shared" ref="O419:O424" ca="1" si="184">IF(L419&gt;0,N419*100/L419,0)</f>
        <v>71.062233934725313</v>
      </c>
      <c r="P419" s="155">
        <f t="shared" ref="P419:P424" ca="1" si="185">IF(M419&gt;0,N419*100/M419,0)</f>
        <v>75.346587855991402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70110</v>
      </c>
      <c r="O421" s="93">
        <f t="shared" ca="1" si="184"/>
        <v>71.062233934725313</v>
      </c>
      <c r="P421" s="93">
        <f t="shared" ca="1" si="185"/>
        <v>75.346587855991402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70110</v>
      </c>
      <c r="O422" s="498">
        <f t="shared" ca="1" si="184"/>
        <v>71.062233934725313</v>
      </c>
      <c r="P422" s="498">
        <f t="shared" ca="1" si="185"/>
        <v>75.346587855991402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70110</v>
      </c>
      <c r="O424" s="93">
        <f t="shared" ca="1" si="184"/>
        <v>71.062233934725313</v>
      </c>
      <c r="P424" s="93">
        <f t="shared" ca="1" si="185"/>
        <v>75.346587855991402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[1]ผลการเบิกจ่ายเงินกองทุน!F48</f>
        <v>25680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</f>
        <v>44430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112023</v>
      </c>
      <c r="O467" s="195">
        <f t="shared" ref="O467:O472" ca="1" si="206">IF(L467&gt;0,N467*100/L467,0)</f>
        <v>97.391825982629555</v>
      </c>
      <c r="P467" s="195">
        <f t="shared" ref="P467:P472" ca="1" si="207">IF(M467&gt;0,N467*100/M467,0)</f>
        <v>97.391825982629555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112023</v>
      </c>
      <c r="O469" s="93">
        <f t="shared" ca="1" si="206"/>
        <v>97.391825982629555</v>
      </c>
      <c r="P469" s="93">
        <f t="shared" ca="1" si="207"/>
        <v>97.391825982629555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112023</v>
      </c>
      <c r="O470" s="498">
        <f t="shared" ca="1" si="206"/>
        <v>97.391825982629555</v>
      </c>
      <c r="P470" s="498">
        <f t="shared" ca="1" si="207"/>
        <v>97.391825982629555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112023</v>
      </c>
      <c r="O472" s="93">
        <f t="shared" ca="1" si="206"/>
        <v>97.391825982629555</v>
      </c>
      <c r="P472" s="93">
        <f t="shared" ca="1" si="207"/>
        <v>97.391825982629555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[1]ผลการเบิกจ่ายเงินกองทุน!F57+[1]ผลการเบิกจ่ายเงินกองทุน!F62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[1]ผลการเบิกจ่ายเงินกองทุน!F60</f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16230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252377</v>
      </c>
      <c r="O544" s="155">
        <f t="shared" ref="O544:O549" ca="1" si="236">IF(L544&gt;0,N544*100/L544,0)</f>
        <v>81.915052451184053</v>
      </c>
      <c r="P544" s="155">
        <f t="shared" ref="P544:P549" ca="1" si="237">IF(M544&gt;0,N544*100/M544,0)</f>
        <v>81.915052451184053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252377</v>
      </c>
      <c r="O546" s="93">
        <f t="shared" ca="1" si="236"/>
        <v>81.915052451184053</v>
      </c>
      <c r="P546" s="93">
        <f t="shared" ca="1" si="237"/>
        <v>81.915052451184053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252377</v>
      </c>
      <c r="O547" s="498">
        <f t="shared" ca="1" si="236"/>
        <v>81.915052451184053</v>
      </c>
      <c r="P547" s="498">
        <f t="shared" ca="1" si="237"/>
        <v>81.915052451184053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252377</v>
      </c>
      <c r="O549" s="93">
        <f t="shared" ca="1" si="236"/>
        <v>81.915052451184053</v>
      </c>
      <c r="P549" s="93">
        <f t="shared" ca="1" si="237"/>
        <v>81.915052451184053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[1]ผลการเบิกจ่ายเงินกองทุน!F22</f>
        <v>89701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162676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1079</v>
      </c>
      <c r="K592" s="676">
        <f t="shared" ref="K592:K594" ca="1" si="253">IF(I592&gt;0,J592*100/I592,0)</f>
        <v>100.01853911753801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1079</v>
      </c>
      <c r="K593" s="412">
        <f t="shared" ca="1" si="253"/>
        <v>100.01853911753801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225</v>
      </c>
      <c r="K594" s="412">
        <f t="shared" ca="1" si="253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961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208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961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208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118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17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67230</v>
      </c>
      <c r="O629" s="195">
        <f t="shared" ref="O629:O634" ca="1" si="263">IF(L629&gt;0,N629*100/L629,0)</f>
        <v>40.16968900307711</v>
      </c>
      <c r="P629" s="195">
        <f t="shared" ref="P629:P634" ca="1" si="264">IF(M629&gt;0,N629*100/M629,0)</f>
        <v>40.16968900307711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67230</v>
      </c>
      <c r="O631" s="93">
        <f t="shared" ca="1" si="263"/>
        <v>40.16968900307711</v>
      </c>
      <c r="P631" s="93">
        <f t="shared" ca="1" si="264"/>
        <v>40.16968900307711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67230</v>
      </c>
      <c r="O632" s="498">
        <f t="shared" ca="1" si="263"/>
        <v>40.16968900307711</v>
      </c>
      <c r="P632" s="498">
        <f t="shared" ca="1" si="264"/>
        <v>40.16968900307711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67230</v>
      </c>
      <c r="O634" s="93">
        <f t="shared" ca="1" si="263"/>
        <v>40.16968900307711</v>
      </c>
      <c r="P634" s="93">
        <f t="shared" ca="1" si="264"/>
        <v>40.16968900307711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[1]ผลการเบิกจ่ายเงินกองทุน!F37</f>
        <v>67230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[1]ผลการเบิกจ่ายเงินกองทุน!F12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ca="1" si="283">IF(M685&gt;0,N685*100/M685,0)</f>
        <v>2.6680896478121663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1000</v>
      </c>
      <c r="O687" s="93">
        <f t="shared" ca="1" si="282"/>
        <v>2.6680896478121663</v>
      </c>
      <c r="P687" s="93">
        <f t="shared" ca="1" si="283"/>
        <v>2.6680896478121663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1000</v>
      </c>
      <c r="O688" s="498">
        <f t="shared" ca="1" si="282"/>
        <v>2.6680896478121663</v>
      </c>
      <c r="P688" s="498">
        <f t="shared" ca="1" si="283"/>
        <v>2.6680896478121663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1000</v>
      </c>
      <c r="O690" s="93">
        <f ca="1">IF(L690&gt;0,N690*100/L690,0)</f>
        <v>2.6680896478121663</v>
      </c>
      <c r="P690" s="93">
        <f ca="1">IF(M690&gt;0,N690*100/M690,0)</f>
        <v>2.6680896478121663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[1]ผลการเบิกจ่ายเงินกองทุน!F7</f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IFERROR(__xludf.DUMMYFUNCTION("IMPORTRANGE(""https://docs.google.com/spreadsheets/d/19vJNZY_5yjcGF2XGBMNZRCAIB0Kwfpjp8YEOfu-bneM/edit?usp=sharing"",""งานกองทุน!K79"")"),26092.98)</f>
        <v>26092.98</v>
      </c>
      <c r="K823" s="498">
        <f t="shared" ca="1" si="334"/>
        <v>10.691996387345679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IFERROR(__xludf.DUMMYFUNCTION("IMPORTRANGE(""https://docs.google.com/spreadsheets/d/19vJNZY_5yjcGF2XGBMNZRCAIB0Kwfpjp8YEOfu-bneM/edit?usp=sharing"",""งานกองทุน!J79"")"),9)</f>
        <v>9</v>
      </c>
      <c r="K824" s="498">
        <f t="shared" ca="1" si="334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IFERROR(__xludf.DUMMYFUNCTION("IMPORTRANGE(""https://docs.google.com/spreadsheets/d/19vJNZY_5yjcGF2XGBMNZRCAIB0Kwfpjp8YEOfu-bneM/edit?usp=sharing"",""งานกองทุน!P79"")"),49544.59)</f>
        <v>49544.59</v>
      </c>
      <c r="K825" s="498">
        <f t="shared" ca="1" si="334"/>
        <v>54.039851843740038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IFERROR(__xludf.DUMMYFUNCTION("IMPORTRANGE(""https://docs.google.com/spreadsheets/d/19vJNZY_5yjcGF2XGBMNZRCAIB0Kwfpjp8YEOfu-bneM/edit?usp=sharing"",""งานกองทุน!O79"")"),85)</f>
        <v>85</v>
      </c>
      <c r="K826" s="498">
        <f t="shared" ca="1" si="334"/>
        <v>49.418604651162788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61201-4A79-4DC6-A004-C76CB25E86EC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6.140625" style="829" bestFit="1" customWidth="1"/>
    <col min="10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342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2608859</v>
      </c>
      <c r="N8" s="22">
        <f t="shared" ca="1" si="0"/>
        <v>2076413.85</v>
      </c>
      <c r="O8" s="22">
        <f t="shared" ref="O8:O16" ca="1" si="1">IF(L8&gt;0,N8*100/L8,0)</f>
        <v>68.990426994201769</v>
      </c>
      <c r="P8" s="22">
        <f t="shared" ref="P8:P16" ca="1" si="2">IF(M8&gt;0,N8*100/M8,0)</f>
        <v>79.590880534363876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2608859</v>
      </c>
      <c r="N10" s="30">
        <f t="shared" ca="1" si="3"/>
        <v>2076413.85</v>
      </c>
      <c r="O10" s="30">
        <f t="shared" ca="1" si="1"/>
        <v>68.990426994201769</v>
      </c>
      <c r="P10" s="30">
        <f t="shared" ca="1" si="2"/>
        <v>79.590880534363876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2532859</v>
      </c>
      <c r="N11" s="498">
        <f t="shared" ca="1" si="4"/>
        <v>2000413.85</v>
      </c>
      <c r="O11" s="498">
        <f t="shared" ca="1" si="1"/>
        <v>68.187101124070423</v>
      </c>
      <c r="P11" s="498">
        <f t="shared" ca="1" si="2"/>
        <v>78.978492288753543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2532859</v>
      </c>
      <c r="N13" s="93">
        <f t="shared" ca="1" si="5"/>
        <v>2000413.85</v>
      </c>
      <c r="O13" s="93">
        <f t="shared" ca="1" si="1"/>
        <v>68.187101124070423</v>
      </c>
      <c r="P13" s="93">
        <f t="shared" ca="1" si="2"/>
        <v>78.978492288753543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2024538</v>
      </c>
      <c r="N18" s="22">
        <f t="shared" ca="1" si="8"/>
        <v>1809937.85</v>
      </c>
      <c r="O18" s="22">
        <f t="shared" ref="O18:O26" ca="1" si="9">IF(L18&gt;0,N18*100/L18,0)</f>
        <v>74.624549351197658</v>
      </c>
      <c r="P18" s="22">
        <f t="shared" ref="P18:P26" ca="1" si="10">IF(M18&gt;0,N18*100/M18,0)</f>
        <v>89.400043367918997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2024538</v>
      </c>
      <c r="N20" s="30">
        <f t="shared" ca="1" si="11"/>
        <v>1809937.85</v>
      </c>
      <c r="O20" s="30">
        <f t="shared" ca="1" si="9"/>
        <v>74.624549351197658</v>
      </c>
      <c r="P20" s="30">
        <f t="shared" ca="1" si="10"/>
        <v>89.400043367918997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1948538</v>
      </c>
      <c r="N21" s="498">
        <f t="shared" ca="1" si="12"/>
        <v>1733937.85</v>
      </c>
      <c r="O21" s="498">
        <f t="shared" ca="1" si="9"/>
        <v>73.803684102099609</v>
      </c>
      <c r="P21" s="498">
        <f t="shared" ca="1" si="10"/>
        <v>88.986606881672316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1948538</v>
      </c>
      <c r="N23" s="93">
        <f t="shared" ca="1" si="13"/>
        <v>1733937.85</v>
      </c>
      <c r="O23" s="93">
        <f t="shared" ca="1" si="9"/>
        <v>73.803684102099609</v>
      </c>
      <c r="P23" s="93">
        <f t="shared" ca="1" si="10"/>
        <v>88.986606881672316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266476</v>
      </c>
      <c r="O28" s="22">
        <f t="shared" ref="O28:O37" ca="1" si="17">IF(L28&gt;0,N28*100/L28,0)</f>
        <v>45.604385260841212</v>
      </c>
      <c r="P28" s="22">
        <f t="shared" ref="P28:P37" ca="1" si="18">IF(M28&gt;0,N28*100/M28,0)</f>
        <v>45.604385260841212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266476</v>
      </c>
      <c r="O30" s="30">
        <f t="shared" ca="1" si="17"/>
        <v>45.604385260841212</v>
      </c>
      <c r="P30" s="30">
        <f t="shared" ca="1" si="18"/>
        <v>45.604385260841212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266476</v>
      </c>
      <c r="O31" s="498">
        <f t="shared" ca="1" si="17"/>
        <v>45.604385260841212</v>
      </c>
      <c r="P31" s="498">
        <f t="shared" ca="1" si="18"/>
        <v>45.604385260841212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266476</v>
      </c>
      <c r="O33" s="93">
        <f t="shared" ca="1" si="17"/>
        <v>45.604385260841212</v>
      </c>
      <c r="P33" s="93">
        <f t="shared" ca="1" si="18"/>
        <v>45.604385260841212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2425392</v>
      </c>
      <c r="M37" s="837">
        <f t="shared" ca="1" si="24"/>
        <v>2024538</v>
      </c>
      <c r="N37" s="837">
        <f t="shared" ca="1" si="24"/>
        <v>1809937.85</v>
      </c>
      <c r="O37" s="837">
        <f t="shared" ca="1" si="17"/>
        <v>74.624549351197658</v>
      </c>
      <c r="P37" s="837">
        <f t="shared" ca="1" si="18"/>
        <v>89.400043367918997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436133</v>
      </c>
      <c r="N41" s="85">
        <f t="shared" ca="1" si="25"/>
        <v>343900</v>
      </c>
      <c r="O41" s="85">
        <f t="shared" ref="O41:O49" ca="1" si="26">IF(L41&gt;0,N41*100/L41,0)</f>
        <v>91.355374798773781</v>
      </c>
      <c r="P41" s="85">
        <f t="shared" ref="P41:P49" ca="1" si="27">IF(M41&gt;0,N41*100/M41,0)</f>
        <v>78.852093283470865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436133</v>
      </c>
      <c r="N43" s="92">
        <f t="shared" ca="1" si="28"/>
        <v>343900</v>
      </c>
      <c r="O43" s="92">
        <f t="shared" ca="1" si="26"/>
        <v>91.355374798773781</v>
      </c>
      <c r="P43" s="92">
        <f t="shared" ca="1" si="27"/>
        <v>78.852093283470865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436133</v>
      </c>
      <c r="N44" s="498">
        <f t="shared" ca="1" si="29"/>
        <v>343900</v>
      </c>
      <c r="O44" s="498">
        <f t="shared" ca="1" si="26"/>
        <v>91.355374798773781</v>
      </c>
      <c r="P44" s="498">
        <f t="shared" ca="1" si="27"/>
        <v>78.852093283470865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IFERROR(__xludf.DUMMYFUNCTION("IMPORTRANGE(""https://docs.google.com/spreadsheets/d/1MeEWN-I1oV_STSDYn1IFDPWt_1FKiwhDph83XaGc0o0/edit?usp=sharing"",""งบพรบ!R80"")"),436133)</f>
        <v>436133</v>
      </c>
      <c r="N46" s="93">
        <f ca="1">IFERROR(__xludf.DUMMYFUNCTION("IMPORTRANGE(""https://docs.google.com/spreadsheets/d/1MeEWN-I1oV_STSDYn1IFDPWt_1FKiwhDph83XaGc0o0/edit?usp=sharing"",""งบพรบ!T80"")"),343900)</f>
        <v>343900</v>
      </c>
      <c r="O46" s="93">
        <f t="shared" ca="1" si="26"/>
        <v>91.355374798773781</v>
      </c>
      <c r="P46" s="93">
        <f t="shared" ca="1" si="27"/>
        <v>78.852093283470865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429450</v>
      </c>
      <c r="N53" s="116">
        <f t="shared" ca="1" si="31"/>
        <v>424507.35</v>
      </c>
      <c r="O53" s="116">
        <f t="shared" ref="O53:O61" ca="1" si="32">IF(L53&gt;0,N53*100/L53,0)</f>
        <v>74.136805798113869</v>
      </c>
      <c r="P53" s="116">
        <f t="shared" ref="P53:P61" ca="1" si="33">IF(M53&gt;0,N53*100/M53,0)</f>
        <v>98.849074397485154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429450</v>
      </c>
      <c r="N55" s="123">
        <f t="shared" ca="1" si="34"/>
        <v>424507.35</v>
      </c>
      <c r="O55" s="123">
        <f t="shared" ca="1" si="32"/>
        <v>74.136805798113869</v>
      </c>
      <c r="P55" s="123">
        <f t="shared" ca="1" si="33"/>
        <v>98.849074397485154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429450</v>
      </c>
      <c r="N56" s="498">
        <f t="shared" ca="1" si="35"/>
        <v>424507.35</v>
      </c>
      <c r="O56" s="498">
        <f t="shared" ca="1" si="32"/>
        <v>74.136805798113869</v>
      </c>
      <c r="P56" s="498">
        <f t="shared" ca="1" si="33"/>
        <v>98.849074397485154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IFERROR(__xludf.DUMMYFUNCTION("IMPORTRANGE(""https://docs.google.com/spreadsheets/d/1MeEWN-I1oV_STSDYn1IFDPWt_1FKiwhDph83XaGc0o0/edit?usp=sharing"",""งบพรบ!AB80"")"),429450)</f>
        <v>429450</v>
      </c>
      <c r="N58" s="93">
        <f ca="1">IFERROR(__xludf.DUMMYFUNCTION("IMPORTRANGE(""https://docs.google.com/spreadsheets/d/1MeEWN-I1oV_STSDYn1IFDPWt_1FKiwhDph83XaGc0o0/edit?usp=sharing"",""งบพรบ!AD80"")"),424507.35)</f>
        <v>424507.35</v>
      </c>
      <c r="O58" s="93">
        <f t="shared" ca="1" si="32"/>
        <v>74.136805798113869</v>
      </c>
      <c r="P58" s="93">
        <f t="shared" ca="1" si="33"/>
        <v>98.849074397485154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183140</v>
      </c>
      <c r="N88" s="155">
        <f t="shared" ca="1" si="49"/>
        <v>158413.28</v>
      </c>
      <c r="O88" s="155">
        <f t="shared" ref="O88:O96" ca="1" si="50">IF(L88&gt;0,N88*100/L88,0)</f>
        <v>69.224471246285617</v>
      </c>
      <c r="P88" s="155">
        <f t="shared" ref="P88:P96" ca="1" si="51">IF(M88&gt;0,N88*100/M88,0)</f>
        <v>86.498460194386809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183140</v>
      </c>
      <c r="N90" s="93">
        <f t="shared" ca="1" si="52"/>
        <v>158413.28</v>
      </c>
      <c r="O90" s="93">
        <f t="shared" ca="1" si="50"/>
        <v>69.224471246285617</v>
      </c>
      <c r="P90" s="93">
        <f t="shared" ca="1" si="51"/>
        <v>86.498460194386809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183140</v>
      </c>
      <c r="N91" s="498">
        <f t="shared" ca="1" si="53"/>
        <v>158413.28</v>
      </c>
      <c r="O91" s="498">
        <f t="shared" ca="1" si="50"/>
        <v>69.224471246285617</v>
      </c>
      <c r="P91" s="498">
        <f t="shared" ca="1" si="51"/>
        <v>86.498460194386809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IFERROR(__xludf.DUMMYFUNCTION("IMPORTRANGE(""https://docs.google.com/spreadsheets/d/1MeEWN-I1oV_STSDYn1IFDPWt_1FKiwhDph83XaGc0o0/edit?usp=sharing"",""งบพรบ!AV80"")"),183140)</f>
        <v>183140</v>
      </c>
      <c r="N93" s="93">
        <f ca="1">IFERROR(__xludf.DUMMYFUNCTION("IMPORTRANGE(""https://docs.google.com/spreadsheets/d/1MeEWN-I1oV_STSDYn1IFDPWt_1FKiwhDph83XaGc0o0/edit?usp=sharing"",""งบพรบ!AX80"")"),158413.28)</f>
        <v>158413.28</v>
      </c>
      <c r="O93" s="93">
        <f t="shared" ca="1" si="50"/>
        <v>69.224471246285617</v>
      </c>
      <c r="P93" s="93">
        <f t="shared" ca="1" si="51"/>
        <v>86.498460194386809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162975</v>
      </c>
      <c r="N181" s="155">
        <f t="shared" ca="1" si="92"/>
        <v>151145.79</v>
      </c>
      <c r="O181" s="155">
        <f t="shared" ref="O181:O189" ca="1" si="93">IF(L181&gt;0,N181*100/L181,0)</f>
        <v>72.526770633397319</v>
      </c>
      <c r="P181" s="155">
        <f t="shared" ref="P181:P189" ca="1" si="94">IF(M181&gt;0,N181*100/M181,0)</f>
        <v>92.741702715140363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162975</v>
      </c>
      <c r="N183" s="93">
        <f t="shared" ca="1" si="95"/>
        <v>151145.79</v>
      </c>
      <c r="O183" s="93">
        <f t="shared" ca="1" si="93"/>
        <v>72.526770633397319</v>
      </c>
      <c r="P183" s="93">
        <f t="shared" ca="1" si="94"/>
        <v>92.741702715140363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162975</v>
      </c>
      <c r="N184" s="498">
        <f t="shared" ca="1" si="96"/>
        <v>151145.79</v>
      </c>
      <c r="O184" s="498">
        <f t="shared" ca="1" si="93"/>
        <v>72.526770633397319</v>
      </c>
      <c r="P184" s="498">
        <f t="shared" ca="1" si="94"/>
        <v>92.741702715140363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IFERROR(__xludf.DUMMYFUNCTION("IMPORTRANGE(""https://docs.google.com/spreadsheets/d/1MeEWN-I1oV_STSDYn1IFDPWt_1FKiwhDph83XaGc0o0/edit?usp=sharing"",""งบพรบ!CT80"")"),162975)</f>
        <v>162975</v>
      </c>
      <c r="N186" s="93">
        <f ca="1">IFERROR(__xludf.DUMMYFUNCTION("IMPORTRANGE(""https://docs.google.com/spreadsheets/d/1MeEWN-I1oV_STSDYn1IFDPWt_1FKiwhDph83XaGc0o0/edit?usp=sharing"",""งบพรบ!CV80"")"),151145.79)</f>
        <v>151145.79</v>
      </c>
      <c r="O186" s="93">
        <f t="shared" ca="1" si="93"/>
        <v>72.526770633397319</v>
      </c>
      <c r="P186" s="93">
        <f t="shared" ca="1" si="94"/>
        <v>92.741702715140363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417</v>
      </c>
      <c r="K327" s="446">
        <f ca="1">IF(I327&gt;0,J327*100/I327,0)</f>
        <v>139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58599</v>
      </c>
      <c r="O328" s="155">
        <f t="shared" ref="O328:O336" ca="1" si="150">IF(L328&gt;0,N328*100/L328,0)</f>
        <v>37.324203821656049</v>
      </c>
      <c r="P328" s="155">
        <f t="shared" ref="P328:P336" ca="1" si="151">IF(M328&gt;0,N328*100/M328,0)</f>
        <v>48.730977130977131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58599</v>
      </c>
      <c r="O330" s="93">
        <f t="shared" ca="1" si="150"/>
        <v>37.324203821656049</v>
      </c>
      <c r="P330" s="93">
        <f t="shared" ca="1" si="151"/>
        <v>48.730977130977131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58599</v>
      </c>
      <c r="O331" s="498">
        <f t="shared" ca="1" si="150"/>
        <v>37.324203821656049</v>
      </c>
      <c r="P331" s="498">
        <f t="shared" ca="1" si="151"/>
        <v>48.730977130977131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IFERROR(__xludf.DUMMYFUNCTION("IMPORTRANGE(""https://docs.google.com/spreadsheets/d/1MeEWN-I1oV_STSDYn1IFDPWt_1FKiwhDph83XaGc0o0/edit?usp=sharing"",""งบพรบ!ER80"")"),120250)</f>
        <v>120250</v>
      </c>
      <c r="N333" s="93">
        <f ca="1">IFERROR(__xludf.DUMMYFUNCTION("IMPORTRANGE(""https://docs.google.com/spreadsheets/d/1MeEWN-I1oV_STSDYn1IFDPWt_1FKiwhDph83XaGc0o0/edit?usp=sharing"",""งบพรบ!ET80"")"),58599)</f>
        <v>58599</v>
      </c>
      <c r="O333" s="93">
        <f t="shared" ca="1" si="150"/>
        <v>37.324203821656049</v>
      </c>
      <c r="P333" s="93">
        <f t="shared" ca="1" si="151"/>
        <v>48.730977130977131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IFERROR(__xludf.DUMMYFUNCTION("IMPORTRANGE(""https://docs.google.com/spreadsheets/d/1kVcqe37tkHyjCSG3S0O1AXqVkqjo8mSIZil3BcpIysc/edit?usp=sharing"",""ศูนย์!D80"")"),338)</f>
        <v>338</v>
      </c>
      <c r="K338" s="498">
        <f ca="1">IF(I338&gt;0,J338*100/I338,0)</f>
        <v>112.66666666666667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650300</v>
      </c>
      <c r="N345" s="155">
        <f t="shared" ca="1" si="155"/>
        <v>631082.43000000005</v>
      </c>
      <c r="O345" s="155">
        <f t="shared" ref="O345:O353" ca="1" si="156">IF(L345&gt;0,N345*100/L345,0)</f>
        <v>75.482911513527739</v>
      </c>
      <c r="P345" s="155">
        <f t="shared" ref="P345:P353" ca="1" si="157">IF(M345&gt;0,N345*100/M345,0)</f>
        <v>97.044814700907281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650300</v>
      </c>
      <c r="N347" s="93">
        <f t="shared" ca="1" si="158"/>
        <v>631082.43000000005</v>
      </c>
      <c r="O347" s="93">
        <f t="shared" ca="1" si="156"/>
        <v>75.482911513527739</v>
      </c>
      <c r="P347" s="93">
        <f t="shared" ca="1" si="157"/>
        <v>97.044814700907281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574300</v>
      </c>
      <c r="N348" s="498">
        <f t="shared" ca="1" si="159"/>
        <v>555082.43000000005</v>
      </c>
      <c r="O348" s="498">
        <f t="shared" ca="1" si="156"/>
        <v>73.031396205562729</v>
      </c>
      <c r="P348" s="498">
        <f t="shared" ca="1" si="157"/>
        <v>96.653740205467543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IFERROR(__xludf.DUMMYFUNCTION("IMPORTRANGE(""https://docs.google.com/spreadsheets/d/1MeEWN-I1oV_STSDYn1IFDPWt_1FKiwhDph83XaGc0o0/edit?usp=sharing"",""งบพรบ!FB80"")"),574300)</f>
        <v>574300</v>
      </c>
      <c r="N350" s="93">
        <f ca="1">IFERROR(__xludf.DUMMYFUNCTION("IMPORTRANGE(""https://docs.google.com/spreadsheets/d/1MeEWN-I1oV_STSDYn1IFDPWt_1FKiwhDph83XaGc0o0/edit?usp=sharing"",""งบพรบ!FD80"")"),555082.43)</f>
        <v>555082.43000000005</v>
      </c>
      <c r="O350" s="93">
        <f t="shared" ca="1" si="156"/>
        <v>73.031396205562729</v>
      </c>
      <c r="P350" s="93">
        <f t="shared" ca="1" si="157"/>
        <v>96.653740205467543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IFERROR(__xludf.DUMMYFUNCTION("IMPORTRANGE(""https://docs.google.com/spreadsheets/d/1XWAQStnk-4SwqDmLtmXYiTMKHgktTP8We1SCoS47DrQ/edit?usp=sharing"",""จัดที่ดิน!W80"")"),71)</f>
        <v>71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IFERROR(__xludf.DUMMYFUNCTION("IMPORTRANGE(""https://docs.google.com/spreadsheets/d/1XWAQStnk-4SwqDmLtmXYiTMKHgktTP8We1SCoS47DrQ/edit?usp=sharing"",""จัดที่ดิน!X80"")"),324.58)</f>
        <v>324.58</v>
      </c>
      <c r="K359" s="498">
        <f t="shared" ca="1" si="161"/>
        <v>81.144999999999996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IFERROR(__xludf.DUMMYFUNCTION("IMPORTRANGE(""https://docs.google.com/spreadsheets/d/1XWAQStnk-4SwqDmLtmXYiTMKHgktTP8We1SCoS47DrQ/edit?usp=sharing"",""จัดที่ดิน!Y80"")"),71)</f>
        <v>71</v>
      </c>
      <c r="K360" s="498">
        <f t="shared" ca="1" si="161"/>
        <v>84.523809523809518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IFERROR(__xludf.DUMMYFUNCTION("IMPORTRANGE(""https://docs.google.com/spreadsheets/d/1XWAQStnk-4SwqDmLtmXYiTMKHgktTP8We1SCoS47DrQ/edit?usp=sharing"",""จัดที่ดิน!Z80"")"),324.58)</f>
        <v>324.58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97</v>
      </c>
      <c r="K364" s="480">
        <f t="shared" ca="1" si="161"/>
        <v>72.388059701492537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57</v>
      </c>
      <c r="K374" s="492">
        <f t="shared" ca="1" si="163"/>
        <v>54.807692307692307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IFERROR(__xludf.DUMMYFUNCTION("IMPORTRANGE(""https://docs.google.com/spreadsheets/d/1XWAQStnk-4SwqDmLtmXYiTMKHgktTP8We1SCoS47DrQ/edit?usp=sharing"",""จัดที่ดิน!AH80"")"),30)</f>
        <v>30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IFERROR(__xludf.DUMMYFUNCTION("IMPORTRANGE(""https://docs.google.com/spreadsheets/d/1XWAQStnk-4SwqDmLtmXYiTMKHgktTP8We1SCoS47DrQ/edit?usp=sharing"",""จัดที่ดิน!AI80"")"),120.73)</f>
        <v>120.73</v>
      </c>
      <c r="K378" s="498">
        <f t="shared" ca="1" si="164"/>
        <v>60.365000000000002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IFERROR(__xludf.DUMMYFUNCTION("IMPORTRANGE(""https://docs.google.com/spreadsheets/d/1XWAQStnk-4SwqDmLtmXYiTMKHgktTP8We1SCoS47DrQ/edit?usp=sharing"",""จัดที่ดิน!AJ80"")"),71)</f>
        <v>71</v>
      </c>
      <c r="K379" s="498">
        <f t="shared" ca="1" si="164"/>
        <v>68.269230769230774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IFERROR(__xludf.DUMMYFUNCTION("IMPORTRANGE(""https://docs.google.com/spreadsheets/d/1XWAQStnk-4SwqDmLtmXYiTMKHgktTP8We1SCoS47DrQ/edit?usp=sharing"",""จัดที่ดิน!AK80"")"),333.95)</f>
        <v>333.95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IFERROR(__xludf.DUMMYFUNCTION("IMPORTRANGE(""https://docs.google.com/spreadsheets/d/1XWAQStnk-4SwqDmLtmXYiTMKHgktTP8We1SCoS47DrQ/edit?usp=sharing"",""จัดที่ดิน!AL80"")"),57)</f>
        <v>57</v>
      </c>
      <c r="K381" s="498">
        <f t="shared" ca="1" si="164"/>
        <v>54.807692307692307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IFERROR(__xludf.DUMMYFUNCTION("IMPORTRANGE(""https://docs.google.com/spreadsheets/d/1XWAQStnk-4SwqDmLtmXYiTMKHgktTP8We1SCoS47DrQ/edit?usp=sharing"",""จัดที่ดิน!AM80"")"),286.1)</f>
        <v>286.10000000000002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266476</v>
      </c>
      <c r="O414" s="553">
        <f ca="1">IF(L414&gt;0,N414*100/L414,0)</f>
        <v>45.604385260841212</v>
      </c>
      <c r="P414" s="553">
        <f ca="1">IF(M414&gt;0,N414*100/M414,0)</f>
        <v>45.604385260841212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63820</v>
      </c>
      <c r="O444" s="195">
        <f t="shared" ref="O444:O449" ca="1" si="198">IF(L444&gt;0,N444*100/L444,0)</f>
        <v>92.27877385772122</v>
      </c>
      <c r="P444" s="195">
        <f t="shared" ref="P444:P449" ca="1" si="199">IF(M444&gt;0,N444*100/M444,0)</f>
        <v>92.27877385772122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63820</v>
      </c>
      <c r="O446" s="93">
        <f t="shared" ca="1" si="198"/>
        <v>92.27877385772122</v>
      </c>
      <c r="P446" s="93">
        <f t="shared" ca="1" si="199"/>
        <v>92.27877385772122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63820</v>
      </c>
      <c r="O447" s="498">
        <f t="shared" ca="1" si="198"/>
        <v>92.27877385772122</v>
      </c>
      <c r="P447" s="498">
        <f t="shared" ca="1" si="199"/>
        <v>92.27877385772122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63820</v>
      </c>
      <c r="O449" s="93">
        <f t="shared" ca="1" si="198"/>
        <v>92.27877385772122</v>
      </c>
      <c r="P449" s="93">
        <f t="shared" ca="1" si="199"/>
        <v>92.27877385772122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20620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IFERROR(__xludf.DUMMYFUNCTION("IMPORTRANGE(""https://docs.google.com/spreadsheets/d/19vJNZY_5yjcGF2XGBMNZRCAIB0Kwfpjp8YEOfu-bneM/edit?usp=sharing"",""งานกองทุน!F80"")"),148827.8)</f>
        <v>148827.79999999999</v>
      </c>
      <c r="K821" s="498">
        <f t="shared" ref="K821:K828" ca="1" si="335">IF(I821&gt;0,J821*100/I821,0)</f>
        <v>31.448570504730917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IFERROR(__xludf.DUMMYFUNCTION("IMPORTRANGE(""https://docs.google.com/spreadsheets/d/19vJNZY_5yjcGF2XGBMNZRCAIB0Kwfpjp8YEOfu-bneM/edit?usp=sharing"",""งานกองทุน!E80"")"),14)</f>
        <v>14</v>
      </c>
      <c r="K822" s="498">
        <f t="shared" ca="1" si="335"/>
        <v>45.161290322580648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IFERROR(__xludf.DUMMYFUNCTION("IMPORTRANGE(""https://docs.google.com/spreadsheets/d/19vJNZY_5yjcGF2XGBMNZRCAIB0Kwfpjp8YEOfu-bneM/edit?usp=sharing"",""งานกองทุน!K80"")"),417937.27)</f>
        <v>417937.27</v>
      </c>
      <c r="K823" s="498">
        <f t="shared" ca="1" si="335"/>
        <v>22.200905150955986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IFERROR(__xludf.DUMMYFUNCTION("IMPORTRANGE(""https://docs.google.com/spreadsheets/d/19vJNZY_5yjcGF2XGBMNZRCAIB0Kwfpjp8YEOfu-bneM/edit?usp=sharing"",""งานกองทุน!J80"")"),108)</f>
        <v>108</v>
      </c>
      <c r="K824" s="498">
        <f t="shared" ca="1" si="335"/>
        <v>82.44274809160305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IFERROR(__xludf.DUMMYFUNCTION("IMPORTRANGE(""https://docs.google.com/spreadsheets/d/19vJNZY_5yjcGF2XGBMNZRCAIB0Kwfpjp8YEOfu-bneM/edit?usp=sharing"",""งานกองทุน!P80"")"),4909.51)</f>
        <v>4909.51</v>
      </c>
      <c r="K825" s="498">
        <f t="shared" ca="1" si="335"/>
        <v>18.434246814518325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IFERROR(__xludf.DUMMYFUNCTION("IMPORTRANGE(""https://docs.google.com/spreadsheets/d/19vJNZY_5yjcGF2XGBMNZRCAIB0Kwfpjp8YEOfu-bneM/edit?usp=sharing"",""งานกองทุน!O80"")"),9)</f>
        <v>9</v>
      </c>
      <c r="K826" s="498">
        <f t="shared" ca="1" si="335"/>
        <v>10.843373493975903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IFERROR(__xludf.DUMMYFUNCTION("IMPORTRANGE(""https://docs.google.com/spreadsheets/d/19vJNZY_5yjcGF2XGBMNZRCAIB0Kwfpjp8YEOfu-bneM/edit?usp=sharing"",""งานกองทุน!T80"")"),4)</f>
        <v>4</v>
      </c>
      <c r="K828" s="506">
        <f t="shared" ca="1" si="335"/>
        <v>57.142857142857146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FEB01-827E-4F6F-B95F-CF5C7672E91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6.140625" style="829" bestFit="1" customWidth="1"/>
    <col min="10" max="10" width="13.710937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343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5945333</v>
      </c>
      <c r="N8" s="22">
        <f t="shared" ca="1" si="0"/>
        <v>5446125.4000000004</v>
      </c>
      <c r="O8" s="22">
        <f t="shared" ref="O8:O16" ca="1" si="1">IF(L8&gt;0,N8*100/L8,0)</f>
        <v>70.072648197472162</v>
      </c>
      <c r="P8" s="22">
        <f t="shared" ref="P8:P16" ca="1" si="2">IF(M8&gt;0,N8*100/M8,0)</f>
        <v>91.603370240153069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5945333</v>
      </c>
      <c r="N10" s="30">
        <f t="shared" ca="1" si="3"/>
        <v>5446125.4000000004</v>
      </c>
      <c r="O10" s="30">
        <f t="shared" ca="1" si="1"/>
        <v>70.072648197472162</v>
      </c>
      <c r="P10" s="30">
        <f t="shared" ca="1" si="2"/>
        <v>91.603370240153069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2527783</v>
      </c>
      <c r="N11" s="498">
        <f t="shared" ca="1" si="4"/>
        <v>2028575.4</v>
      </c>
      <c r="O11" s="498">
        <f t="shared" ca="1" si="1"/>
        <v>67.035679103853695</v>
      </c>
      <c r="P11" s="498">
        <f t="shared" ca="1" si="2"/>
        <v>80.25116871187123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2527783</v>
      </c>
      <c r="N13" s="93">
        <f t="shared" ca="1" si="5"/>
        <v>2028575.4</v>
      </c>
      <c r="O13" s="93">
        <f t="shared" ca="1" si="1"/>
        <v>67.035679103853695</v>
      </c>
      <c r="P13" s="93">
        <f t="shared" ca="1" si="2"/>
        <v>80.25116871187123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3417550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5210587</v>
      </c>
      <c r="N18" s="22">
        <f t="shared" ca="1" si="8"/>
        <v>4895514.4000000004</v>
      </c>
      <c r="O18" s="22">
        <f t="shared" ref="O18:O26" ca="1" si="9">IF(L18&gt;0,N18*100/L18,0)</f>
        <v>69.564574364247321</v>
      </c>
      <c r="P18" s="22">
        <f t="shared" ref="P18:P26" ca="1" si="10">IF(M18&gt;0,N18*100/M18,0)</f>
        <v>93.953222544791984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5210587</v>
      </c>
      <c r="N20" s="30">
        <f t="shared" ca="1" si="11"/>
        <v>4895514.4000000004</v>
      </c>
      <c r="O20" s="30">
        <f t="shared" ca="1" si="9"/>
        <v>69.564574364247321</v>
      </c>
      <c r="P20" s="30">
        <f t="shared" ca="1" si="10"/>
        <v>93.953222544791984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1793037</v>
      </c>
      <c r="N21" s="498">
        <f t="shared" ca="1" si="12"/>
        <v>1477964.4</v>
      </c>
      <c r="O21" s="498">
        <f t="shared" ca="1" si="9"/>
        <v>64.50142644107207</v>
      </c>
      <c r="P21" s="498">
        <f t="shared" ca="1" si="10"/>
        <v>82.427992283483277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1793037</v>
      </c>
      <c r="N23" s="93">
        <f t="shared" ca="1" si="13"/>
        <v>1477964.4</v>
      </c>
      <c r="O23" s="93">
        <f t="shared" ca="1" si="9"/>
        <v>64.50142644107207</v>
      </c>
      <c r="P23" s="93">
        <f t="shared" ca="1" si="10"/>
        <v>82.427992283483277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3417550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7037367</v>
      </c>
      <c r="M37" s="837">
        <f t="shared" ca="1" si="24"/>
        <v>5210587</v>
      </c>
      <c r="N37" s="837">
        <f t="shared" ca="1" si="24"/>
        <v>4895514.4000000004</v>
      </c>
      <c r="O37" s="837">
        <f t="shared" ca="1" si="17"/>
        <v>69.564574364247321</v>
      </c>
      <c r="P37" s="837">
        <f t="shared" ca="1" si="18"/>
        <v>93.953222544791984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207932</v>
      </c>
      <c r="N41" s="85">
        <f t="shared" ca="1" si="25"/>
        <v>170624.5</v>
      </c>
      <c r="O41" s="85">
        <f t="shared" ref="O41:O49" ca="1" si="26">IF(L41&gt;0,N41*100/L41,0)</f>
        <v>88.022461592430943</v>
      </c>
      <c r="P41" s="85">
        <f t="shared" ref="P41:P49" ca="1" si="27">IF(M41&gt;0,N41*100/M41,0)</f>
        <v>82.057836215685896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207932</v>
      </c>
      <c r="N43" s="92">
        <f t="shared" ca="1" si="28"/>
        <v>170624.5</v>
      </c>
      <c r="O43" s="92">
        <f t="shared" ca="1" si="26"/>
        <v>88.022461592430943</v>
      </c>
      <c r="P43" s="92">
        <f t="shared" ca="1" si="27"/>
        <v>82.057836215685896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207932</v>
      </c>
      <c r="N44" s="498">
        <f t="shared" ca="1" si="29"/>
        <v>170624.5</v>
      </c>
      <c r="O44" s="498">
        <f t="shared" ca="1" si="26"/>
        <v>88.022461592430943</v>
      </c>
      <c r="P44" s="498">
        <f t="shared" ca="1" si="27"/>
        <v>82.057836215685896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IFERROR(__xludf.DUMMYFUNCTION("IMPORTRANGE(""https://docs.google.com/spreadsheets/d/1MeEWN-I1oV_STSDYn1IFDPWt_1FKiwhDph83XaGc0o0/edit?usp=sharing"",""งบพรบ!R81"")"),207932)</f>
        <v>207932</v>
      </c>
      <c r="N46" s="93">
        <f ca="1">IFERROR(__xludf.DUMMYFUNCTION("IMPORTRANGE(""https://docs.google.com/spreadsheets/d/1MeEWN-I1oV_STSDYn1IFDPWt_1FKiwhDph83XaGc0o0/edit?usp=sharing"",""งบพรบ!T81"")"),170624.5)</f>
        <v>170624.5</v>
      </c>
      <c r="O46" s="93">
        <f t="shared" ca="1" si="26"/>
        <v>88.022461592430943</v>
      </c>
      <c r="P46" s="93">
        <f t="shared" ca="1" si="27"/>
        <v>82.057836215685896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4031375</v>
      </c>
      <c r="N53" s="116">
        <f t="shared" ca="1" si="31"/>
        <v>3984311.89</v>
      </c>
      <c r="O53" s="116">
        <f t="shared" ref="O53:O61" ca="1" si="32">IF(L53&gt;0,N53*100/L53,0)</f>
        <v>71.282080508095532</v>
      </c>
      <c r="P53" s="116">
        <f t="shared" ref="P53:P61" ca="1" si="33">IF(M53&gt;0,N53*100/M53,0)</f>
        <v>98.832579206846304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4031375</v>
      </c>
      <c r="N55" s="123">
        <f t="shared" ca="1" si="34"/>
        <v>3984311.89</v>
      </c>
      <c r="O55" s="123">
        <f t="shared" ca="1" si="32"/>
        <v>71.282080508095532</v>
      </c>
      <c r="P55" s="123">
        <f t="shared" ca="1" si="33"/>
        <v>98.832579206846304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689625</v>
      </c>
      <c r="N56" s="498">
        <f t="shared" ca="1" si="35"/>
        <v>642561.89</v>
      </c>
      <c r="O56" s="498">
        <f t="shared" ca="1" si="32"/>
        <v>69.881662860250131</v>
      </c>
      <c r="P56" s="498">
        <f t="shared" ca="1" si="33"/>
        <v>93.175550480333513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IFERROR(__xludf.DUMMYFUNCTION("IMPORTRANGE(""https://docs.google.com/spreadsheets/d/1MeEWN-I1oV_STSDYn1IFDPWt_1FKiwhDph83XaGc0o0/edit?usp=sharing"",""งบพรบ!AB81"")"),689625)</f>
        <v>689625</v>
      </c>
      <c r="N58" s="93">
        <f ca="1">IFERROR(__xludf.DUMMYFUNCTION("IMPORTRANGE(""https://docs.google.com/spreadsheets/d/1MeEWN-I1oV_STSDYn1IFDPWt_1FKiwhDph83XaGc0o0/edit?usp=sharing"",""งบพรบ!AD81"")"),642561.89)</f>
        <v>642561.89</v>
      </c>
      <c r="O58" s="93">
        <f t="shared" ca="1" si="32"/>
        <v>69.881662860250131</v>
      </c>
      <c r="P58" s="93">
        <f t="shared" ca="1" si="33"/>
        <v>93.175550480333513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3341750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252800</v>
      </c>
      <c r="N88" s="155">
        <f t="shared" ca="1" si="49"/>
        <v>191944.78</v>
      </c>
      <c r="O88" s="155">
        <f t="shared" ref="O88:O96" ca="1" si="50">IF(L88&gt;0,N88*100/L88,0)</f>
        <v>57.554656671664169</v>
      </c>
      <c r="P88" s="155">
        <f t="shared" ref="P88:P96" ca="1" si="51">IF(M88&gt;0,N88*100/M88,0)</f>
        <v>75.927523734177214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252800</v>
      </c>
      <c r="N90" s="93">
        <f t="shared" ca="1" si="52"/>
        <v>191944.78</v>
      </c>
      <c r="O90" s="93">
        <f t="shared" ca="1" si="50"/>
        <v>57.554656671664169</v>
      </c>
      <c r="P90" s="93">
        <f t="shared" ca="1" si="51"/>
        <v>75.927523734177214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252800</v>
      </c>
      <c r="N91" s="498">
        <f t="shared" ca="1" si="53"/>
        <v>191944.78</v>
      </c>
      <c r="O91" s="498">
        <f t="shared" ca="1" si="50"/>
        <v>57.554656671664169</v>
      </c>
      <c r="P91" s="498">
        <f t="shared" ca="1" si="51"/>
        <v>75.927523734177214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IFERROR(__xludf.DUMMYFUNCTION("IMPORTRANGE(""https://docs.google.com/spreadsheets/d/1MeEWN-I1oV_STSDYn1IFDPWt_1FKiwhDph83XaGc0o0/edit?usp=sharing"",""งบพรบ!AV81"")"),252800)</f>
        <v>252800</v>
      </c>
      <c r="N93" s="93">
        <f ca="1">IFERROR(__xludf.DUMMYFUNCTION("IMPORTRANGE(""https://docs.google.com/spreadsheets/d/1MeEWN-I1oV_STSDYn1IFDPWt_1FKiwhDph83XaGc0o0/edit?usp=sharing"",""งบพรบ!AX81"")"),191944.78)</f>
        <v>191944.78</v>
      </c>
      <c r="O93" s="93">
        <f t="shared" ca="1" si="50"/>
        <v>57.554656671664169</v>
      </c>
      <c r="P93" s="93">
        <f t="shared" ca="1" si="51"/>
        <v>75.927523734177214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38500</v>
      </c>
      <c r="N181" s="155">
        <f t="shared" ca="1" si="92"/>
        <v>20830</v>
      </c>
      <c r="O181" s="155">
        <f t="shared" ref="O181:O189" ca="1" si="93">IF(L181&gt;0,N181*100/L181,0)</f>
        <v>46.288888888888891</v>
      </c>
      <c r="P181" s="155">
        <f t="shared" ref="P181:P189" ca="1" si="94">IF(M181&gt;0,N181*100/M181,0)</f>
        <v>54.103896103896105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38500</v>
      </c>
      <c r="N183" s="93">
        <f t="shared" ca="1" si="95"/>
        <v>20830</v>
      </c>
      <c r="O183" s="93">
        <f t="shared" ca="1" si="93"/>
        <v>46.288888888888891</v>
      </c>
      <c r="P183" s="93">
        <f t="shared" ca="1" si="94"/>
        <v>54.103896103896105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38500</v>
      </c>
      <c r="N184" s="498">
        <f t="shared" ca="1" si="96"/>
        <v>20830</v>
      </c>
      <c r="O184" s="498">
        <f t="shared" ca="1" si="93"/>
        <v>46.288888888888891</v>
      </c>
      <c r="P184" s="498">
        <f t="shared" ca="1" si="94"/>
        <v>54.103896103896105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IFERROR(__xludf.DUMMYFUNCTION("IMPORTRANGE(""https://docs.google.com/spreadsheets/d/1MeEWN-I1oV_STSDYn1IFDPWt_1FKiwhDph83XaGc0o0/edit?usp=sharing"",""งบพรบ!CT81"")"),38500)</f>
        <v>38500</v>
      </c>
      <c r="N186" s="93">
        <f ca="1">IFERROR(__xludf.DUMMYFUNCTION("IMPORTRANGE(""https://docs.google.com/spreadsheets/d/1MeEWN-I1oV_STSDYn1IFDPWt_1FKiwhDph83XaGc0o0/edit?usp=sharing"",""งบพรบ!CV81"")"),20830)</f>
        <v>20830</v>
      </c>
      <c r="O186" s="93">
        <f t="shared" ca="1" si="93"/>
        <v>46.288888888888891</v>
      </c>
      <c r="P186" s="93">
        <f t="shared" ca="1" si="94"/>
        <v>54.103896103896105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857</v>
      </c>
      <c r="K327" s="446">
        <f ca="1">IF(I327&gt;0,J327*100/I327,0)</f>
        <v>107.125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83305.33</v>
      </c>
      <c r="O328" s="155">
        <f t="shared" ref="O328:O336" ca="1" si="150">IF(L328&gt;0,N328*100/L328,0)</f>
        <v>51.107564417177912</v>
      </c>
      <c r="P328" s="155">
        <f t="shared" ref="P328:P336" ca="1" si="151">IF(M328&gt;0,N328*100/M328,0)</f>
        <v>66.777819639278562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83305.33</v>
      </c>
      <c r="O330" s="93">
        <f t="shared" ca="1" si="150"/>
        <v>51.107564417177912</v>
      </c>
      <c r="P330" s="93">
        <f t="shared" ca="1" si="151"/>
        <v>66.777819639278562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124750</v>
      </c>
      <c r="N331" s="498">
        <f t="shared" ca="1" si="153"/>
        <v>83305.33</v>
      </c>
      <c r="O331" s="498">
        <f t="shared" ca="1" si="150"/>
        <v>51.107564417177912</v>
      </c>
      <c r="P331" s="498">
        <f t="shared" ca="1" si="151"/>
        <v>66.777819639278562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IFERROR(__xludf.DUMMYFUNCTION("IMPORTRANGE(""https://docs.google.com/spreadsheets/d/1MeEWN-I1oV_STSDYn1IFDPWt_1FKiwhDph83XaGc0o0/edit?usp=sharing"",""งบพรบ!ER81"")"),124750)</f>
        <v>124750</v>
      </c>
      <c r="N333" s="93">
        <f ca="1">IFERROR(__xludf.DUMMYFUNCTION("IMPORTRANGE(""https://docs.google.com/spreadsheets/d/1MeEWN-I1oV_STSDYn1IFDPWt_1FKiwhDph83XaGc0o0/edit?usp=sharing"",""งบพรบ!ET81"")"),83305.33)</f>
        <v>83305.33</v>
      </c>
      <c r="O333" s="93">
        <f t="shared" ca="1" si="150"/>
        <v>51.107564417177912</v>
      </c>
      <c r="P333" s="93">
        <f t="shared" ca="1" si="151"/>
        <v>66.777819639278562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IFERROR(__xludf.DUMMYFUNCTION("IMPORTRANGE(""https://docs.google.com/spreadsheets/d/1kVcqe37tkHyjCSG3S0O1AXqVkqjo8mSIZil3BcpIysc/edit?usp=sharing"",""ศูนย์!D81"")"),778)</f>
        <v>778</v>
      </c>
      <c r="K338" s="498">
        <f ca="1">IF(I338&gt;0,J338*100/I338,0)</f>
        <v>97.25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514175</v>
      </c>
      <c r="N345" s="155">
        <f t="shared" ca="1" si="155"/>
        <v>404687.9</v>
      </c>
      <c r="O345" s="155">
        <f t="shared" ref="O345:O353" ca="1" si="156">IF(L345&gt;0,N345*100/L345,0)</f>
        <v>61.171760686861361</v>
      </c>
      <c r="P345" s="155">
        <f t="shared" ref="P345:P353" ca="1" si="157">IF(M345&gt;0,N345*100/M345,0)</f>
        <v>78.706257597121606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514175</v>
      </c>
      <c r="N347" s="93">
        <f t="shared" ca="1" si="158"/>
        <v>404687.9</v>
      </c>
      <c r="O347" s="93">
        <f t="shared" ca="1" si="156"/>
        <v>61.171760686861361</v>
      </c>
      <c r="P347" s="93">
        <f t="shared" ca="1" si="157"/>
        <v>78.706257597121606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438375</v>
      </c>
      <c r="N348" s="498">
        <f t="shared" ca="1" si="159"/>
        <v>328887.90000000002</v>
      </c>
      <c r="O348" s="498">
        <f t="shared" ca="1" si="156"/>
        <v>56.166387731402423</v>
      </c>
      <c r="P348" s="498">
        <f t="shared" ca="1" si="157"/>
        <v>75.024328485885377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IFERROR(__xludf.DUMMYFUNCTION("IMPORTRANGE(""https://docs.google.com/spreadsheets/d/1MeEWN-I1oV_STSDYn1IFDPWt_1FKiwhDph83XaGc0o0/edit?usp=sharing"",""งบพรบ!FB81"")"),438375)</f>
        <v>438375</v>
      </c>
      <c r="N350" s="93">
        <f ca="1">IFERROR(__xludf.DUMMYFUNCTION("IMPORTRANGE(""https://docs.google.com/spreadsheets/d/1MeEWN-I1oV_STSDYn1IFDPWt_1FKiwhDph83XaGc0o0/edit?usp=sharing"",""งบพรบ!FD81"")"),328887.9)</f>
        <v>328887.90000000002</v>
      </c>
      <c r="O350" s="93">
        <f t="shared" ca="1" si="156"/>
        <v>56.166387731402423</v>
      </c>
      <c r="P350" s="93">
        <f t="shared" ca="1" si="157"/>
        <v>75.024328485885377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IFERROR(__xludf.DUMMYFUNCTION("IMPORTRANGE(""https://docs.google.com/spreadsheets/d/1XWAQStnk-4SwqDmLtmXYiTMKHgktTP8We1SCoS47DrQ/edit?usp=sharing"",""จัดที่ดิน!W81"")"),7)</f>
        <v>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IFERROR(__xludf.DUMMYFUNCTION("IMPORTRANGE(""https://docs.google.com/spreadsheets/d/1XWAQStnk-4SwqDmLtmXYiTMKHgktTP8We1SCoS47DrQ/edit?usp=sharing"",""จัดที่ดิน!Z81"")"),31.16)</f>
        <v>31.16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IFERROR(__xludf.DUMMYFUNCTION("IMPORTRANGE(""https://docs.google.com/spreadsheets/d/1XWAQStnk-4SwqDmLtmXYiTMKHgktTP8We1SCoS47DrQ/edit?usp=sharing"",""จัดที่ดิน!AB81"")"),31.16)</f>
        <v>31.16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28</v>
      </c>
      <c r="K364" s="480">
        <f t="shared" ca="1" si="161"/>
        <v>21.53846153846154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26</v>
      </c>
      <c r="K374" s="492">
        <f t="shared" ca="1" si="163"/>
        <v>26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IFERROR(__xludf.DUMMYFUNCTION("IMPORTRANGE(""https://docs.google.com/spreadsheets/d/1XWAQStnk-4SwqDmLtmXYiTMKHgktTP8We1SCoS47DrQ/edit?usp=sharing"",""จัดที่ดิน!AH81"")"),5)</f>
        <v>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IFERROR(__xludf.DUMMYFUNCTION("IMPORTRANGE(""https://docs.google.com/spreadsheets/d/1XWAQStnk-4SwqDmLtmXYiTMKHgktTP8We1SCoS47DrQ/edit?usp=sharing"",""จัดที่ดิน!AI81"")"),27.12)</f>
        <v>27.12</v>
      </c>
      <c r="K378" s="498">
        <f t="shared" ca="1" si="164"/>
        <v>6.0266666666666664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IFERROR(__xludf.DUMMYFUNCTION("IMPORTRANGE(""https://docs.google.com/spreadsheets/d/1XWAQStnk-4SwqDmLtmXYiTMKHgktTP8We1SCoS47DrQ/edit?usp=sharing"",""จัดที่ดิน!AJ81"")"),26)</f>
        <v>26</v>
      </c>
      <c r="K379" s="498">
        <f t="shared" ca="1" si="164"/>
        <v>26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IFERROR(__xludf.DUMMYFUNCTION("IMPORTRANGE(""https://docs.google.com/spreadsheets/d/1XWAQStnk-4SwqDmLtmXYiTMKHgktTP8We1SCoS47DrQ/edit?usp=sharing"",""จัดที่ดิน!AK81"")"),258.59)</f>
        <v>258.58999999999997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IFERROR(__xludf.DUMMYFUNCTION("IMPORTRANGE(""https://docs.google.com/spreadsheets/d/1XWAQStnk-4SwqDmLtmXYiTMKHgktTP8We1SCoS47DrQ/edit?usp=sharing"",""จัดที่ดิน!AL81"")"),26)</f>
        <v>26</v>
      </c>
      <c r="K381" s="498">
        <f t="shared" ca="1" si="164"/>
        <v>26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IFERROR(__xludf.DUMMYFUNCTION("IMPORTRANGE(""https://docs.google.com/spreadsheets/d/1XWAQStnk-4SwqDmLtmXYiTMKHgktTP8We1SCoS47DrQ/edit?usp=sharing"",""จัดที่ดิน!AM81"")"),258.59)</f>
        <v>258.58999999999997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16</v>
      </c>
      <c r="K592" s="676">
        <f t="shared" ref="K592:K594" ca="1" si="254">IF(I592&gt;0,J592*100/I592,0)</f>
        <v>7.3566600763253476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341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IFERROR(__xludf.DUMMYFUNCTION("IMPORTRANGE(""https://docs.google.com/spreadsheets/d/19vJNZY_5yjcGF2XGBMNZRCAIB0Kwfpjp8YEOfu-bneM/edit?usp=sharing"",""งานกองทุน!F81"")"),814134.9)</f>
        <v>814134.9</v>
      </c>
      <c r="K821" s="498">
        <f t="shared" ref="K821:K828" ca="1" si="335">IF(I821&gt;0,J821*100/I821,0)</f>
        <v>65.664776915238292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IFERROR(__xludf.DUMMYFUNCTION("IMPORTRANGE(""https://docs.google.com/spreadsheets/d/19vJNZY_5yjcGF2XGBMNZRCAIB0Kwfpjp8YEOfu-bneM/edit?usp=sharing"",""งานกองทุน!E81"")"),66)</f>
        <v>66</v>
      </c>
      <c r="K822" s="498">
        <f t="shared" ca="1" si="335"/>
        <v>70.967741935483872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IFERROR(__xludf.DUMMYFUNCTION("IMPORTRANGE(""https://docs.google.com/spreadsheets/d/19vJNZY_5yjcGF2XGBMNZRCAIB0Kwfpjp8YEOfu-bneM/edit?usp=sharing"",""งานกองทุน!K81"")"),56789.39)</f>
        <v>56789.39</v>
      </c>
      <c r="K823" s="498">
        <f t="shared" ca="1" si="335"/>
        <v>21.577240664162126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IFERROR(__xludf.DUMMYFUNCTION("IMPORTRANGE(""https://docs.google.com/spreadsheets/d/19vJNZY_5yjcGF2XGBMNZRCAIB0Kwfpjp8YEOfu-bneM/edit?usp=sharing"",""งานกองทุน!P81"")"),16459.6)</f>
        <v>16459.599999999999</v>
      </c>
      <c r="K825" s="498">
        <f t="shared" ca="1" si="335"/>
        <v>56.049013772183478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IFERROR(__xludf.DUMMYFUNCTION("IMPORTRANGE(""https://docs.google.com/spreadsheets/d/19vJNZY_5yjcGF2XGBMNZRCAIB0Kwfpjp8YEOfu-bneM/edit?usp=sharing"",""งานกองทุน!O81"")"),33)</f>
        <v>33</v>
      </c>
      <c r="K826" s="498">
        <f t="shared" ca="1" si="335"/>
        <v>64.705882352941174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18A61-30A6-4A08-99B7-573F7F57ABC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2" width="20.28515625" style="829" bestFit="1" customWidth="1"/>
    <col min="13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88" t="s">
        <v>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</row>
    <row r="2" spans="1:26" ht="19.5">
      <c r="A2" s="888" t="s">
        <v>344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</row>
    <row r="3" spans="1:26" ht="19.5">
      <c r="A3" s="888" t="s">
        <v>354</v>
      </c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6" t="s">
        <v>2</v>
      </c>
      <c r="B5" s="889"/>
      <c r="C5" s="889"/>
      <c r="D5" s="889"/>
      <c r="E5" s="889"/>
      <c r="F5" s="889"/>
      <c r="G5" s="897"/>
      <c r="H5" s="890" t="s">
        <v>3</v>
      </c>
      <c r="I5" s="892" t="s">
        <v>4</v>
      </c>
      <c r="J5" s="893"/>
      <c r="K5" s="891"/>
      <c r="L5" s="894" t="s">
        <v>5</v>
      </c>
      <c r="M5" s="891"/>
      <c r="N5" s="895" t="s">
        <v>6</v>
      </c>
      <c r="O5" s="893"/>
      <c r="P5" s="891"/>
    </row>
    <row r="6" spans="1:26" ht="19.5">
      <c r="A6" s="898"/>
      <c r="B6" s="893"/>
      <c r="C6" s="893"/>
      <c r="D6" s="893"/>
      <c r="E6" s="893"/>
      <c r="F6" s="893"/>
      <c r="G6" s="891"/>
      <c r="H6" s="89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9" t="s">
        <v>15</v>
      </c>
      <c r="B7" s="893"/>
      <c r="C7" s="893"/>
      <c r="D7" s="893"/>
      <c r="E7" s="893"/>
      <c r="F7" s="893"/>
      <c r="G7" s="891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4157378</v>
      </c>
      <c r="N8" s="22">
        <f t="shared" ca="1" si="0"/>
        <v>3282333.53</v>
      </c>
      <c r="O8" s="22">
        <f t="shared" ref="O8:O16" ca="1" si="1">IF(L8&gt;0,N8*100/L8,0)</f>
        <v>70.238318020995749</v>
      </c>
      <c r="P8" s="22">
        <f t="shared" ref="P8:P16" ca="1" si="2">IF(M8&gt;0,N8*100/M8,0)</f>
        <v>78.952010858767238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4157378</v>
      </c>
      <c r="N10" s="30">
        <f t="shared" ca="1" si="3"/>
        <v>3282333.53</v>
      </c>
      <c r="O10" s="30">
        <f t="shared" ca="1" si="1"/>
        <v>70.238318020995749</v>
      </c>
      <c r="P10" s="30">
        <f t="shared" ca="1" si="2"/>
        <v>78.952010858767238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3803378</v>
      </c>
      <c r="N11" s="498">
        <f t="shared" ca="1" si="4"/>
        <v>2928333.53</v>
      </c>
      <c r="O11" s="498">
        <f t="shared" ca="1" si="1"/>
        <v>67.799026796550606</v>
      </c>
      <c r="P11" s="498">
        <f t="shared" ca="1" si="2"/>
        <v>76.992965989707045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3803378</v>
      </c>
      <c r="N13" s="93">
        <f t="shared" ca="1" si="5"/>
        <v>2928333.53</v>
      </c>
      <c r="O13" s="93">
        <f t="shared" ca="1" si="1"/>
        <v>67.799026796550606</v>
      </c>
      <c r="P13" s="93">
        <f t="shared" ca="1" si="2"/>
        <v>76.992965989707045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9" t="s">
        <v>22</v>
      </c>
      <c r="B17" s="893"/>
      <c r="C17" s="893"/>
      <c r="D17" s="893"/>
      <c r="E17" s="893"/>
      <c r="F17" s="893"/>
      <c r="G17" s="89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2884770</v>
      </c>
      <c r="N18" s="22">
        <f t="shared" ca="1" si="8"/>
        <v>2391461.65</v>
      </c>
      <c r="O18" s="22">
        <f t="shared" ref="O18:O26" ca="1" si="9">IF(L18&gt;0,N18*100/L18,0)</f>
        <v>70.326144748024575</v>
      </c>
      <c r="P18" s="22">
        <f t="shared" ref="P18:P26" ca="1" si="10">IF(M18&gt;0,N18*100/M18,0)</f>
        <v>82.899560450226531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2884770</v>
      </c>
      <c r="N20" s="30">
        <f t="shared" ca="1" si="11"/>
        <v>2391461.65</v>
      </c>
      <c r="O20" s="30">
        <f t="shared" ca="1" si="9"/>
        <v>70.326144748024575</v>
      </c>
      <c r="P20" s="30">
        <f t="shared" ca="1" si="10"/>
        <v>82.899560450226531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2530770</v>
      </c>
      <c r="N21" s="498">
        <f t="shared" ca="1" si="12"/>
        <v>2037461.65</v>
      </c>
      <c r="O21" s="498">
        <f t="shared" ca="1" si="9"/>
        <v>66.878108864839675</v>
      </c>
      <c r="P21" s="498">
        <f t="shared" ca="1" si="10"/>
        <v>80.5075787211007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2530770</v>
      </c>
      <c r="N23" s="93">
        <f t="shared" ca="1" si="13"/>
        <v>2037461.65</v>
      </c>
      <c r="O23" s="93">
        <f t="shared" ca="1" si="9"/>
        <v>66.878108864839675</v>
      </c>
      <c r="P23" s="93">
        <f t="shared" ca="1" si="10"/>
        <v>80.5075787211007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9" t="s">
        <v>23</v>
      </c>
      <c r="B27" s="893"/>
      <c r="C27" s="893"/>
      <c r="D27" s="893"/>
      <c r="E27" s="893"/>
      <c r="F27" s="893"/>
      <c r="G27" s="89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890871.88</v>
      </c>
      <c r="O28" s="22">
        <f t="shared" ref="O28:O37" ca="1" si="17">IF(L28&gt;0,N28*100/L28,0)</f>
        <v>70.003636626518144</v>
      </c>
      <c r="P28" s="22">
        <f t="shared" ref="P28:P37" ca="1" si="18">IF(M28&gt;0,N28*100/M28,0)</f>
        <v>70.003636626518144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890871.88</v>
      </c>
      <c r="O30" s="30">
        <f t="shared" ca="1" si="17"/>
        <v>70.003636626518144</v>
      </c>
      <c r="P30" s="30">
        <f t="shared" ca="1" si="18"/>
        <v>70.003636626518144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890871.88</v>
      </c>
      <c r="O31" s="498">
        <f t="shared" ca="1" si="17"/>
        <v>70.003636626518144</v>
      </c>
      <c r="P31" s="498">
        <f t="shared" ca="1" si="18"/>
        <v>70.003636626518144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890871.88</v>
      </c>
      <c r="O33" s="93">
        <f t="shared" ca="1" si="17"/>
        <v>70.003636626518144</v>
      </c>
      <c r="P33" s="93">
        <f t="shared" ca="1" si="18"/>
        <v>70.003636626518144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3400530</v>
      </c>
      <c r="M37" s="837">
        <f t="shared" ca="1" si="24"/>
        <v>2884770</v>
      </c>
      <c r="N37" s="837">
        <f t="shared" ca="1" si="24"/>
        <v>2391461.65</v>
      </c>
      <c r="O37" s="837">
        <f t="shared" ca="1" si="17"/>
        <v>70.326144748024575</v>
      </c>
      <c r="P37" s="837">
        <f t="shared" ca="1" si="18"/>
        <v>82.899560450226531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00" t="s">
        <v>27</v>
      </c>
      <c r="C40" s="901"/>
      <c r="D40" s="901"/>
      <c r="E40" s="901"/>
      <c r="F40" s="901"/>
      <c r="G40" s="9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570860</v>
      </c>
      <c r="N41" s="85">
        <f t="shared" ca="1" si="25"/>
        <v>339098.75</v>
      </c>
      <c r="O41" s="85">
        <f t="shared" ref="O41:O49" ca="1" si="26">IF(L41&gt;0,N41*100/L41,0)</f>
        <v>60.456186486004633</v>
      </c>
      <c r="P41" s="85">
        <f t="shared" ref="P41:P49" ca="1" si="27">IF(M41&gt;0,N41*100/M41,0)</f>
        <v>59.401385628700559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570860</v>
      </c>
      <c r="N43" s="92">
        <f t="shared" ca="1" si="28"/>
        <v>339098.75</v>
      </c>
      <c r="O43" s="92">
        <f t="shared" ca="1" si="26"/>
        <v>60.456186486004633</v>
      </c>
      <c r="P43" s="92">
        <f t="shared" ca="1" si="27"/>
        <v>59.401385628700559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570860</v>
      </c>
      <c r="N44" s="498">
        <f t="shared" ca="1" si="29"/>
        <v>339098.75</v>
      </c>
      <c r="O44" s="498">
        <f t="shared" ca="1" si="26"/>
        <v>60.456186486004633</v>
      </c>
      <c r="P44" s="498">
        <f t="shared" ca="1" si="27"/>
        <v>59.401385628700559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IFERROR(__xludf.DUMMYFUNCTION("IMPORTRANGE(""https://docs.google.com/spreadsheets/d/1MeEWN-I1oV_STSDYn1IFDPWt_1FKiwhDph83XaGc0o0/edit?usp=sharing"",""งบพรบ!R82"")"),570860)</f>
        <v>570860</v>
      </c>
      <c r="N46" s="93">
        <f ca="1">IFERROR(__xludf.DUMMYFUNCTION("IMPORTRANGE(""https://docs.google.com/spreadsheets/d/1MeEWN-I1oV_STSDYn1IFDPWt_1FKiwhDph83XaGc0o0/edit?usp=sharing"",""งบพรบ!T82"")"),339098.75)</f>
        <v>339098.75</v>
      </c>
      <c r="O46" s="93">
        <f t="shared" ca="1" si="26"/>
        <v>60.456186486004633</v>
      </c>
      <c r="P46" s="93">
        <f t="shared" ca="1" si="27"/>
        <v>59.401385628700559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3" t="s">
        <v>28</v>
      </c>
      <c r="B50" s="893"/>
      <c r="C50" s="893"/>
      <c r="D50" s="893"/>
      <c r="E50" s="893"/>
      <c r="F50" s="893"/>
      <c r="G50" s="89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04" t="s">
        <v>29</v>
      </c>
      <c r="C51" s="901"/>
      <c r="D51" s="901"/>
      <c r="E51" s="901"/>
      <c r="F51" s="901"/>
      <c r="G51" s="9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455475</v>
      </c>
      <c r="N53" s="116">
        <f t="shared" ca="1" si="31"/>
        <v>433085.44</v>
      </c>
      <c r="O53" s="116">
        <f t="shared" ref="O53:O61" ca="1" si="32">IF(L53&gt;0,N53*100/L53,0)</f>
        <v>71.313261979252431</v>
      </c>
      <c r="P53" s="116">
        <f t="shared" ref="P53:P61" ca="1" si="33">IF(M53&gt;0,N53*100/M53,0)</f>
        <v>95.084349305669903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455475</v>
      </c>
      <c r="N55" s="123">
        <f t="shared" ca="1" si="34"/>
        <v>433085.44</v>
      </c>
      <c r="O55" s="123">
        <f t="shared" ca="1" si="32"/>
        <v>71.313261979252431</v>
      </c>
      <c r="P55" s="123">
        <f t="shared" ca="1" si="33"/>
        <v>95.084349305669903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455475</v>
      </c>
      <c r="N56" s="498">
        <f t="shared" ca="1" si="35"/>
        <v>433085.44</v>
      </c>
      <c r="O56" s="498">
        <f t="shared" ca="1" si="32"/>
        <v>71.313261979252431</v>
      </c>
      <c r="P56" s="498">
        <f t="shared" ca="1" si="33"/>
        <v>95.084349305669903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IFERROR(__xludf.DUMMYFUNCTION("IMPORTRANGE(""https://docs.google.com/spreadsheets/d/1MeEWN-I1oV_STSDYn1IFDPWt_1FKiwhDph83XaGc0o0/edit?usp=sharing"",""งบพรบ!AB82"")"),455475)</f>
        <v>455475</v>
      </c>
      <c r="N58" s="93">
        <f ca="1">IFERROR(__xludf.DUMMYFUNCTION("IMPORTRANGE(""https://docs.google.com/spreadsheets/d/1MeEWN-I1oV_STSDYn1IFDPWt_1FKiwhDph83XaGc0o0/edit?usp=sharing"",""งบพรบ!AD82"")"),433085.44)</f>
        <v>433085.44</v>
      </c>
      <c r="O58" s="93">
        <f t="shared" ca="1" si="32"/>
        <v>71.313261979252431</v>
      </c>
      <c r="P58" s="93">
        <f t="shared" ca="1" si="33"/>
        <v>95.084349305669903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700900</v>
      </c>
      <c r="N66" s="155">
        <f t="shared" ca="1" si="39"/>
        <v>621119.86</v>
      </c>
      <c r="O66" s="155">
        <f t="shared" ref="O66:O74" ca="1" si="40">IF(L66&gt;0,N66*100/L66,0)</f>
        <v>67.793043003710977</v>
      </c>
      <c r="P66" s="155">
        <f t="shared" ref="P66:P74" ca="1" si="41">IF(M66&gt;0,N66*100/M66,0)</f>
        <v>88.617471821943212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700900</v>
      </c>
      <c r="N68" s="93">
        <f t="shared" ca="1" si="42"/>
        <v>621119.86</v>
      </c>
      <c r="O68" s="93">
        <f t="shared" ca="1" si="40"/>
        <v>67.793043003710977</v>
      </c>
      <c r="P68" s="93">
        <f t="shared" ca="1" si="41"/>
        <v>88.617471821943212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700900</v>
      </c>
      <c r="N69" s="498">
        <f t="shared" ca="1" si="43"/>
        <v>621119.86</v>
      </c>
      <c r="O69" s="498">
        <f t="shared" ca="1" si="40"/>
        <v>67.793043003710977</v>
      </c>
      <c r="P69" s="498">
        <f t="shared" ca="1" si="41"/>
        <v>88.617471821943212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IFERROR(__xludf.DUMMYFUNCTION("IMPORTRANGE(""https://docs.google.com/spreadsheets/d/1MeEWN-I1oV_STSDYn1IFDPWt_1FKiwhDph83XaGc0o0/edit?usp=sharing"",""งบพรบ!AL82"")"),700900)</f>
        <v>700900</v>
      </c>
      <c r="N71" s="93">
        <f ca="1">IFERROR(__xludf.DUMMYFUNCTION("IMPORTRANGE(""https://docs.google.com/spreadsheets/d/1MeEWN-I1oV_STSDYn1IFDPWt_1FKiwhDph83XaGc0o0/edit?usp=sharing"",""งบพรบ!AN82"")"),621119.86)</f>
        <v>621119.86</v>
      </c>
      <c r="O71" s="93">
        <f t="shared" ca="1" si="40"/>
        <v>67.793043003710977</v>
      </c>
      <c r="P71" s="93">
        <f t="shared" ca="1" si="41"/>
        <v>88.617471821943212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71540</v>
      </c>
      <c r="O88" s="155">
        <f t="shared" ref="O88:O96" ca="1" si="50">IF(L88&gt;0,N88*100/L88,0)</f>
        <v>82.858466527681259</v>
      </c>
      <c r="P88" s="155">
        <f t="shared" ref="P88:P96" ca="1" si="51">IF(M88&gt;0,N88*100/M88,0)</f>
        <v>89.829231541938725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71540</v>
      </c>
      <c r="O90" s="93">
        <f t="shared" ca="1" si="50"/>
        <v>82.858466527681259</v>
      </c>
      <c r="P90" s="93">
        <f t="shared" ca="1" si="51"/>
        <v>89.829231541938725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79640</v>
      </c>
      <c r="N91" s="498">
        <f t="shared" ca="1" si="53"/>
        <v>71540</v>
      </c>
      <c r="O91" s="498">
        <f t="shared" ca="1" si="50"/>
        <v>82.858466527681259</v>
      </c>
      <c r="P91" s="498">
        <f t="shared" ca="1" si="51"/>
        <v>89.829231541938725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IFERROR(__xludf.DUMMYFUNCTION("IMPORTRANGE(""https://docs.google.com/spreadsheets/d/1MeEWN-I1oV_STSDYn1IFDPWt_1FKiwhDph83XaGc0o0/edit?usp=sharing"",""งบพรบ!AX82"")"),71540)</f>
        <v>71540</v>
      </c>
      <c r="O93" s="93">
        <f t="shared" ca="1" si="50"/>
        <v>82.858466527681259</v>
      </c>
      <c r="P93" s="93">
        <f t="shared" ca="1" si="51"/>
        <v>89.829231541938725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7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415621</v>
      </c>
      <c r="O132" s="155">
        <f t="shared" ref="O132:O140" ca="1" si="70">IF(L132&gt;0,N132*100/L132,0)</f>
        <v>91.35230182541514</v>
      </c>
      <c r="P132" s="155">
        <f t="shared" ref="P132:P140" ca="1" si="71">IF(M132&gt;0,N132*100/M132,0)</f>
        <v>94.330685428960507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415621</v>
      </c>
      <c r="O134" s="93">
        <f t="shared" ca="1" si="70"/>
        <v>91.35230182541514</v>
      </c>
      <c r="P134" s="93">
        <f t="shared" ca="1" si="71"/>
        <v>94.330685428960507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131600</v>
      </c>
      <c r="N135" s="498">
        <f t="shared" ca="1" si="73"/>
        <v>106621</v>
      </c>
      <c r="O135" s="498">
        <f t="shared" ca="1" si="70"/>
        <v>73.045593121638746</v>
      </c>
      <c r="P135" s="498">
        <f t="shared" ca="1" si="71"/>
        <v>81.018996960486319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IFERROR(__xludf.DUMMYFUNCTION("IMPORTRANGE(""https://docs.google.com/spreadsheets/d/1MeEWN-I1oV_STSDYn1IFDPWt_1FKiwhDph83XaGc0o0/edit?usp=sharing"",""งบพรบ!BP82"")"),131600)</f>
        <v>131600</v>
      </c>
      <c r="N137" s="93">
        <f ca="1">IFERROR(__xludf.DUMMYFUNCTION("IMPORTRANGE(""https://docs.google.com/spreadsheets/d/1MeEWN-I1oV_STSDYn1IFDPWt_1FKiwhDph83XaGc0o0/edit?usp=sharing"",""งบพรบ!BR82"")"),106621)</f>
        <v>106621</v>
      </c>
      <c r="O137" s="93">
        <f t="shared" ca="1" si="70"/>
        <v>73.045593121638746</v>
      </c>
      <c r="P137" s="93">
        <f t="shared" ca="1" si="71"/>
        <v>81.018996960486319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33500</v>
      </c>
      <c r="N181" s="155">
        <f t="shared" ca="1" si="92"/>
        <v>28700</v>
      </c>
      <c r="O181" s="155">
        <f t="shared" ref="O181:O189" ca="1" si="93">IF(L181&gt;0,N181*100/L181,0)</f>
        <v>74.545454545454547</v>
      </c>
      <c r="P181" s="155">
        <f t="shared" ref="P181:P189" ca="1" si="94">IF(M181&gt;0,N181*100/M181,0)</f>
        <v>85.671641791044777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33500</v>
      </c>
      <c r="N183" s="93">
        <f t="shared" ca="1" si="95"/>
        <v>28700</v>
      </c>
      <c r="O183" s="93">
        <f t="shared" ca="1" si="93"/>
        <v>74.545454545454547</v>
      </c>
      <c r="P183" s="93">
        <f t="shared" ca="1" si="94"/>
        <v>85.671641791044777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33500</v>
      </c>
      <c r="N184" s="498">
        <f t="shared" ca="1" si="96"/>
        <v>28700</v>
      </c>
      <c r="O184" s="498">
        <f t="shared" ca="1" si="93"/>
        <v>74.545454545454547</v>
      </c>
      <c r="P184" s="498">
        <f t="shared" ca="1" si="94"/>
        <v>85.671641791044777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IFERROR(__xludf.DUMMYFUNCTION("IMPORTRANGE(""https://docs.google.com/spreadsheets/d/1MeEWN-I1oV_STSDYn1IFDPWt_1FKiwhDph83XaGc0o0/edit?usp=sharing"",""งบพรบ!CT82"")"),33500)</f>
        <v>33500</v>
      </c>
      <c r="N186" s="93">
        <f ca="1">IFERROR(__xludf.DUMMYFUNCTION("IMPORTRANGE(""https://docs.google.com/spreadsheets/d/1MeEWN-I1oV_STSDYn1IFDPWt_1FKiwhDph83XaGc0o0/edit?usp=sharing"",""งบพรบ!CV82"")"),28700)</f>
        <v>28700</v>
      </c>
      <c r="O186" s="93">
        <f t="shared" ca="1" si="93"/>
        <v>74.545454545454547</v>
      </c>
      <c r="P186" s="93">
        <f t="shared" ca="1" si="94"/>
        <v>85.671641791044777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5000</v>
      </c>
      <c r="K216" s="273">
        <f t="shared" ca="1" si="102"/>
        <v>50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5000</v>
      </c>
      <c r="K224" s="163">
        <f t="shared" ca="1" si="104"/>
        <v>50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1696</v>
      </c>
      <c r="K327" s="446">
        <f ca="1">IF(I327&gt;0,J327*100/I327,0)</f>
        <v>141.33333333333334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124000</v>
      </c>
      <c r="N328" s="155">
        <f t="shared" ca="1" si="149"/>
        <v>100508.35</v>
      </c>
      <c r="O328" s="155">
        <f t="shared" ref="O328:O336" ca="1" si="150">IF(L328&gt;0,N328*100/L328,0)</f>
        <v>62.042191358024688</v>
      </c>
      <c r="P328" s="155">
        <f t="shared" ref="P328:P336" ca="1" si="151">IF(M328&gt;0,N328*100/M328,0)</f>
        <v>81.055120967741942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124000</v>
      </c>
      <c r="N330" s="93">
        <f t="shared" ca="1" si="152"/>
        <v>100508.35</v>
      </c>
      <c r="O330" s="93">
        <f t="shared" ca="1" si="150"/>
        <v>62.042191358024688</v>
      </c>
      <c r="P330" s="93">
        <f t="shared" ca="1" si="151"/>
        <v>81.055120967741942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124000</v>
      </c>
      <c r="N331" s="498">
        <f t="shared" ca="1" si="153"/>
        <v>100508.35</v>
      </c>
      <c r="O331" s="498">
        <f t="shared" ca="1" si="150"/>
        <v>62.042191358024688</v>
      </c>
      <c r="P331" s="498">
        <f t="shared" ca="1" si="151"/>
        <v>81.055120967741942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IFERROR(__xludf.DUMMYFUNCTION("IMPORTRANGE(""https://docs.google.com/spreadsheets/d/1MeEWN-I1oV_STSDYn1IFDPWt_1FKiwhDph83XaGc0o0/edit?usp=sharing"",""งบพรบ!ER82"")"),124000)</f>
        <v>124000</v>
      </c>
      <c r="N333" s="93">
        <f ca="1">IFERROR(__xludf.DUMMYFUNCTION("IMPORTRANGE(""https://docs.google.com/spreadsheets/d/1MeEWN-I1oV_STSDYn1IFDPWt_1FKiwhDph83XaGc0o0/edit?usp=sharing"",""งบพรบ!ET82"")"),100508.35)</f>
        <v>100508.35</v>
      </c>
      <c r="O333" s="93">
        <f t="shared" ca="1" si="150"/>
        <v>62.042191358024688</v>
      </c>
      <c r="P333" s="93">
        <f t="shared" ca="1" si="151"/>
        <v>81.055120967741942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IFERROR(__xludf.DUMMYFUNCTION("IMPORTRANGE(""https://docs.google.com/spreadsheets/d/1kVcqe37tkHyjCSG3S0O1AXqVkqjo8mSIZil3BcpIysc/edit?usp=sharing"",""ศูนย์!D82"")"),1588)</f>
        <v>1588</v>
      </c>
      <c r="K338" s="498">
        <f ca="1">IF(I338&gt;0,J338*100/I338,0)</f>
        <v>132.33333333333334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358020</v>
      </c>
      <c r="N345" s="155">
        <f t="shared" ca="1" si="155"/>
        <v>260013.25</v>
      </c>
      <c r="O345" s="155">
        <f t="shared" ref="O345:O353" ca="1" si="156">IF(L345&gt;0,N345*100/L345,0)</f>
        <v>58.447018230044733</v>
      </c>
      <c r="P345" s="155">
        <f t="shared" ref="P345:P353" ca="1" si="157">IF(M345&gt;0,N345*100/M345,0)</f>
        <v>72.625342159655887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358020</v>
      </c>
      <c r="N347" s="93">
        <f t="shared" ca="1" si="158"/>
        <v>260013.25</v>
      </c>
      <c r="O347" s="93">
        <f t="shared" ca="1" si="156"/>
        <v>58.447018230044733</v>
      </c>
      <c r="P347" s="93">
        <f t="shared" ca="1" si="157"/>
        <v>72.625342159655887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313020</v>
      </c>
      <c r="N348" s="498">
        <f t="shared" ca="1" si="159"/>
        <v>215013.25</v>
      </c>
      <c r="O348" s="498">
        <f t="shared" ca="1" si="156"/>
        <v>53.770788006101981</v>
      </c>
      <c r="P348" s="498">
        <f t="shared" ca="1" si="157"/>
        <v>68.689939939939933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IFERROR(__xludf.DUMMYFUNCTION("IMPORTRANGE(""https://docs.google.com/spreadsheets/d/1MeEWN-I1oV_STSDYn1IFDPWt_1FKiwhDph83XaGc0o0/edit?usp=sharing"",""งบพรบ!FB82"")"),313020)</f>
        <v>313020</v>
      </c>
      <c r="N350" s="93">
        <f ca="1">IFERROR(__xludf.DUMMYFUNCTION("IMPORTRANGE(""https://docs.google.com/spreadsheets/d/1MeEWN-I1oV_STSDYn1IFDPWt_1FKiwhDph83XaGc0o0/edit?usp=sharing"",""งบพรบ!FD82"")"),215013.25)</f>
        <v>215013.25</v>
      </c>
      <c r="O350" s="93">
        <f t="shared" ca="1" si="156"/>
        <v>53.770788006101981</v>
      </c>
      <c r="P350" s="93">
        <f t="shared" ca="1" si="157"/>
        <v>68.689939939939933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IFERROR(__xludf.DUMMYFUNCTION("IMPORTRANGE(""https://docs.google.com/spreadsheets/d/1XWAQStnk-4SwqDmLtmXYiTMKHgktTP8We1SCoS47DrQ/edit?usp=sharing"",""จัดที่ดิน!W82"")"),15)</f>
        <v>15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IFERROR(__xludf.DUMMYFUNCTION("IMPORTRANGE(""https://docs.google.com/spreadsheets/d/1XWAQStnk-4SwqDmLtmXYiTMKHgktTP8We1SCoS47DrQ/edit?usp=sharing"",""จัดที่ดิน!X82"")"),56.68)</f>
        <v>56.68</v>
      </c>
      <c r="K359" s="498">
        <f t="shared" ca="1" si="161"/>
        <v>5.8432989690721646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IFERROR(__xludf.DUMMYFUNCTION("IMPORTRANGE(""https://docs.google.com/spreadsheets/d/1XWAQStnk-4SwqDmLtmXYiTMKHgktTP8We1SCoS47DrQ/edit?usp=sharing"",""จัดที่ดิน!Y82"")"),35)</f>
        <v>35</v>
      </c>
      <c r="K360" s="498">
        <f t="shared" ca="1" si="161"/>
        <v>27.559055118110237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IFERROR(__xludf.DUMMYFUNCTION("IMPORTRANGE(""https://docs.google.com/spreadsheets/d/1XWAQStnk-4SwqDmLtmXYiTMKHgktTP8We1SCoS47DrQ/edit?usp=sharing"",""จัดที่ดิน!Z82"")"),96.31)</f>
        <v>96.31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167</v>
      </c>
      <c r="K364" s="480">
        <f t="shared" ca="1" si="161"/>
        <v>62.546816479400746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IFERROR(__xludf.DUMMYFUNCTION("IMPORTRANGE(""https://docs.google.com/spreadsheets/d/1XWAQStnk-4SwqDmLtmXYiTMKHgktTP8We1SCoS47DrQ/edit?usp=sharing"",""จัดที่ดิน!E82"")"),5)</f>
        <v>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IFERROR(__xludf.DUMMYFUNCTION("IMPORTRANGE(""https://docs.google.com/spreadsheets/d/1XWAQStnk-4SwqDmLtmXYiTMKHgktTP8We1SCoS47DrQ/edit?usp=sharing"",""จัดที่ดิน!F82"")"),26.14)</f>
        <v>26.14</v>
      </c>
      <c r="K369" s="498">
        <f t="shared" ca="1" si="163"/>
        <v>3.901492537313433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IFERROR(__xludf.DUMMYFUNCTION("IMPORTRANGE(""https://docs.google.com/spreadsheets/d/1XWAQStnk-4SwqDmLtmXYiTMKHgktTP8We1SCoS47DrQ/edit?usp=sharing"",""จัดที่ดิน!G82"")"),25)</f>
        <v>25</v>
      </c>
      <c r="K370" s="498">
        <f t="shared" ca="1" si="163"/>
        <v>37.313432835820898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IFERROR(__xludf.DUMMYFUNCTION("IMPORTRANGE(""https://docs.google.com/spreadsheets/d/1XWAQStnk-4SwqDmLtmXYiTMKHgktTP8We1SCoS47DrQ/edit?usp=sharing"",""จัดที่ดิน!H82"")"),65.77)</f>
        <v>65.77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141</v>
      </c>
      <c r="K374" s="492">
        <f t="shared" ca="1" si="163"/>
        <v>70.5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IFERROR(__xludf.DUMMYFUNCTION("IMPORTRANGE(""https://docs.google.com/spreadsheets/d/1XWAQStnk-4SwqDmLtmXYiTMKHgktTP8We1SCoS47DrQ/edit?usp=sharing"",""จัดที่ดิน!AJ82"")"),140)</f>
        <v>140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IFERROR(__xludf.DUMMYFUNCTION("IMPORTRANGE(""https://docs.google.com/spreadsheets/d/1XWAQStnk-4SwqDmLtmXYiTMKHgktTP8We1SCoS47DrQ/edit?usp=sharing"",""จัดที่ดิน!AK82"")"),936.76)</f>
        <v>936.76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IFERROR(__xludf.DUMMYFUNCTION("IMPORTRANGE(""https://docs.google.com/spreadsheets/d/1XWAQStnk-4SwqDmLtmXYiTMKHgktTP8We1SCoS47DrQ/edit?usp=sharing"",""จัดที่ดิน!AL82"")"),141)</f>
        <v>141</v>
      </c>
      <c r="K381" s="498">
        <f t="shared" ca="1" si="164"/>
        <v>70.5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IFERROR(__xludf.DUMMYFUNCTION("IMPORTRANGE(""https://docs.google.com/spreadsheets/d/1XWAQStnk-4SwqDmLtmXYiTMKHgktTP8We1SCoS47DrQ/edit?usp=sharing"",""จัดที่ดิน!AM82"")"),939.13)</f>
        <v>939.13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890871.88</v>
      </c>
      <c r="O414" s="553">
        <f ca="1">IF(L414&gt;0,N414*100/L414,0)</f>
        <v>70.003636626518144</v>
      </c>
      <c r="P414" s="553">
        <f ca="1">IF(M414&gt;0,N414*100/M414,0)</f>
        <v>70.003636626518144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912" t="s">
        <v>17</v>
      </c>
      <c r="E419" s="906"/>
      <c r="F419" s="90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91240</v>
      </c>
      <c r="O419" s="155">
        <f t="shared" ref="O419:O424" ca="1" si="185">IF(L419&gt;0,N419*100/L419,0)</f>
        <v>98.361362656317382</v>
      </c>
      <c r="P419" s="155">
        <f t="shared" ref="P419:P424" ca="1" si="186">IF(M419&gt;0,N419*100/M419,0)</f>
        <v>98.361362656317382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91240</v>
      </c>
      <c r="O421" s="93">
        <f t="shared" ca="1" si="185"/>
        <v>98.361362656317382</v>
      </c>
      <c r="P421" s="93">
        <f t="shared" ca="1" si="186"/>
        <v>98.361362656317382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91240</v>
      </c>
      <c r="O422" s="498">
        <f t="shared" ca="1" si="185"/>
        <v>98.361362656317382</v>
      </c>
      <c r="P422" s="498">
        <f t="shared" ca="1" si="186"/>
        <v>98.361362656317382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91240</v>
      </c>
      <c r="O424" s="93">
        <f t="shared" ca="1" si="185"/>
        <v>98.361362656317382</v>
      </c>
      <c r="P424" s="93">
        <f t="shared" ca="1" si="186"/>
        <v>98.361362656317382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54600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907" t="s">
        <v>17</v>
      </c>
      <c r="E444" s="901"/>
      <c r="F444" s="901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288378.59999999998</v>
      </c>
      <c r="O444" s="195">
        <f t="shared" ref="O444:O449" ca="1" si="198">IF(L444&gt;0,N444*100/L444,0)</f>
        <v>78.49172563962982</v>
      </c>
      <c r="P444" s="195">
        <f t="shared" ref="P444:P449" ca="1" si="199">IF(M444&gt;0,N444*100/M444,0)</f>
        <v>78.49172563962982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288378.59999999998</v>
      </c>
      <c r="O446" s="93">
        <f t="shared" ca="1" si="198"/>
        <v>78.49172563962982</v>
      </c>
      <c r="P446" s="93">
        <f t="shared" ca="1" si="199"/>
        <v>78.49172563962982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288378.59999999998</v>
      </c>
      <c r="O447" s="498">
        <f t="shared" ca="1" si="198"/>
        <v>78.49172563962982</v>
      </c>
      <c r="P447" s="498">
        <f t="shared" ca="1" si="199"/>
        <v>78.49172563962982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288378.59999999998</v>
      </c>
      <c r="O449" s="93">
        <f t="shared" ca="1" si="198"/>
        <v>78.49172563962982</v>
      </c>
      <c r="P449" s="93">
        <f t="shared" ca="1" si="199"/>
        <v>78.49172563962982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88483.6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22510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907" t="s">
        <v>17</v>
      </c>
      <c r="E467" s="901"/>
      <c r="F467" s="901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258646</v>
      </c>
      <c r="O467" s="195">
        <f t="shared" ref="O467:O472" ca="1" si="207">IF(L467&gt;0,N467*100/L467,0)</f>
        <v>98.056283243546531</v>
      </c>
      <c r="P467" s="195">
        <f t="shared" ref="P467:P472" ca="1" si="208">IF(M467&gt;0,N467*100/M467,0)</f>
        <v>98.056283243546531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258646</v>
      </c>
      <c r="O469" s="93">
        <f t="shared" ca="1" si="207"/>
        <v>98.056283243546531</v>
      </c>
      <c r="P469" s="93">
        <f t="shared" ca="1" si="208"/>
        <v>98.056283243546531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258646</v>
      </c>
      <c r="O470" s="498">
        <f t="shared" ca="1" si="207"/>
        <v>98.056283243546531</v>
      </c>
      <c r="P470" s="498">
        <f t="shared" ca="1" si="208"/>
        <v>98.056283243546531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258646</v>
      </c>
      <c r="O472" s="93">
        <f t="shared" ca="1" si="207"/>
        <v>98.056283243546531</v>
      </c>
      <c r="P472" s="93">
        <f t="shared" ca="1" si="208"/>
        <v>98.056283243546531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20950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908" t="s">
        <v>17</v>
      </c>
      <c r="E502" s="901"/>
      <c r="F502" s="901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907" t="s">
        <v>17</v>
      </c>
      <c r="E523" s="901"/>
      <c r="F523" s="901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36514.195</v>
      </c>
      <c r="K543" s="687">
        <f t="shared" ca="1" si="234"/>
        <v>100.00053404173741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906"/>
      <c r="F544" s="906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248366.88</v>
      </c>
      <c r="O544" s="155">
        <f t="shared" ref="O544:O549" ca="1" si="237">IF(L544&gt;0,N544*100/L544,0)</f>
        <v>46.192752127214398</v>
      </c>
      <c r="P544" s="155">
        <f t="shared" ref="P544:P549" ca="1" si="238">IF(M544&gt;0,N544*100/M544,0)</f>
        <v>46.192752127214398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248366.88</v>
      </c>
      <c r="O546" s="93">
        <f t="shared" ca="1" si="237"/>
        <v>46.192752127214398</v>
      </c>
      <c r="P546" s="93">
        <f t="shared" ca="1" si="238"/>
        <v>46.192752127214398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248366.88</v>
      </c>
      <c r="O547" s="498">
        <f t="shared" ca="1" si="237"/>
        <v>46.192752127214398</v>
      </c>
      <c r="P547" s="498">
        <f t="shared" ca="1" si="238"/>
        <v>46.192752127214398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248366.88</v>
      </c>
      <c r="O549" s="93">
        <f t="shared" ca="1" si="237"/>
        <v>46.192752127214398</v>
      </c>
      <c r="P549" s="93">
        <f t="shared" ca="1" si="238"/>
        <v>46.192752127214398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90147.07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158219.81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36514.195</v>
      </c>
      <c r="K559" s="676">
        <f t="shared" ref="K559:K561" ca="1" si="246">IF(I559&gt;0,J559*100/I559,0)</f>
        <v>100.00053404173741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907" t="s">
        <v>17</v>
      </c>
      <c r="E629" s="901"/>
      <c r="F629" s="901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907" t="s">
        <v>17</v>
      </c>
      <c r="E655" s="901"/>
      <c r="F655" s="901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907" t="s">
        <v>17</v>
      </c>
      <c r="E685" s="901"/>
      <c r="F685" s="901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908" t="s">
        <v>17</v>
      </c>
      <c r="E737" s="901"/>
      <c r="F737" s="901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908" t="s">
        <v>17</v>
      </c>
      <c r="E754" s="901"/>
      <c r="F754" s="901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908" t="s">
        <v>17</v>
      </c>
      <c r="E770" s="901"/>
      <c r="F770" s="901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907" t="s">
        <v>17</v>
      </c>
      <c r="E786" s="901"/>
      <c r="F786" s="901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908" t="s">
        <v>17</v>
      </c>
      <c r="E805" s="901"/>
      <c r="F805" s="901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3" t="s">
        <v>20</v>
      </c>
      <c r="E808" s="901"/>
      <c r="F808" s="901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3" t="s">
        <v>21</v>
      </c>
      <c r="E815" s="901"/>
      <c r="F815" s="901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345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IFERROR(__xludf.DUMMYFUNCTION("IMPORTRANGE(""https://docs.google.com/spreadsheets/d/19vJNZY_5yjcGF2XGBMNZRCAIB0Kwfpjp8YEOfu-bneM/edit?usp=sharing"",""งานกองทุน!F82"")"),974778.63)</f>
        <v>974778.63</v>
      </c>
      <c r="K821" s="498">
        <f t="shared" ref="K821:K828" ca="1" si="335">IF(I821&gt;0,J821*100/I821,0)</f>
        <v>58.736157338260981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IFERROR(__xludf.DUMMYFUNCTION("IMPORTRANGE(""https://docs.google.com/spreadsheets/d/19vJNZY_5yjcGF2XGBMNZRCAIB0Kwfpjp8YEOfu-bneM/edit?usp=sharing"",""งานกองทุน!E82"")"),81)</f>
        <v>81</v>
      </c>
      <c r="K822" s="498">
        <f t="shared" ca="1" si="335"/>
        <v>54.36241610738255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IFERROR(__xludf.DUMMYFUNCTION("IMPORTRANGE(""https://docs.google.com/spreadsheets/d/19vJNZY_5yjcGF2XGBMNZRCAIB0Kwfpjp8YEOfu-bneM/edit?usp=sharing"",""งานกองทุน!K82"")"),97711.84)</f>
        <v>97711.84</v>
      </c>
      <c r="K823" s="498">
        <f t="shared" ca="1" si="335"/>
        <v>12.30093840884674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IFERROR(__xludf.DUMMYFUNCTION("IMPORTRANGE(""https://docs.google.com/spreadsheets/d/19vJNZY_5yjcGF2XGBMNZRCAIB0Kwfpjp8YEOfu-bneM/edit?usp=sharing"",""งานกองทุน!J82"")"),32)</f>
        <v>32</v>
      </c>
      <c r="K824" s="498">
        <f t="shared" ca="1" si="335"/>
        <v>58.18181818181818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2023-07-10T02:04:52Z</dcterms:modified>
</cp:coreProperties>
</file>